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65" windowWidth="18975" windowHeight="7200"/>
  </bookViews>
  <sheets>
    <sheet name="Регистрация" sheetId="42" r:id="rId1"/>
    <sheet name="A" sheetId="41" r:id="rId2"/>
    <sheet name="B" sheetId="46" r:id="rId3"/>
    <sheet name="C" sheetId="47" r:id="rId4"/>
    <sheet name="D" sheetId="45" r:id="rId5"/>
    <sheet name="KA" sheetId="48" r:id="rId6"/>
    <sheet name="KB" sheetId="49" r:id="rId7"/>
    <sheet name="Служебный лист" sheetId="4" state="hidden" r:id="rId8"/>
  </sheets>
  <calcPr calcId="145621"/>
</workbook>
</file>

<file path=xl/calcChain.xml><?xml version="1.0" encoding="utf-8"?>
<calcChain xmlns="http://schemas.openxmlformats.org/spreadsheetml/2006/main">
  <c r="F20" i="42" l="1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" i="42"/>
  <c r="B8" i="48"/>
  <c r="I8" i="47"/>
  <c r="H4" i="46"/>
  <c r="H20" i="45"/>
  <c r="B24" i="48"/>
  <c r="F8" i="46"/>
  <c r="C25" i="45"/>
  <c r="B16" i="48"/>
  <c r="G10" i="46"/>
  <c r="C24" i="45"/>
  <c r="C21" i="45"/>
  <c r="F6" i="46"/>
  <c r="B20" i="49"/>
  <c r="F10" i="47"/>
  <c r="I8" i="46"/>
  <c r="I4" i="45"/>
  <c r="G8" i="45"/>
  <c r="B12" i="49"/>
  <c r="H21" i="47"/>
  <c r="H16" i="46"/>
  <c r="C21" i="46"/>
  <c r="H25" i="47"/>
  <c r="H21" i="46"/>
  <c r="F6" i="47"/>
  <c r="C16" i="45"/>
  <c r="B28" i="48"/>
  <c r="F11" i="47"/>
  <c r="I8" i="45"/>
  <c r="H25" i="45"/>
  <c r="C16" i="47"/>
  <c r="B32" i="48"/>
  <c r="I6" i="47"/>
  <c r="G8" i="46"/>
  <c r="H17" i="45"/>
  <c r="B4" i="48"/>
  <c r="F10" i="46"/>
  <c r="B28" i="49"/>
  <c r="I4" i="47"/>
  <c r="I6" i="46"/>
  <c r="F6" i="45"/>
  <c r="B16" i="49"/>
  <c r="I4" i="41"/>
  <c r="B20" i="48"/>
  <c r="H16" i="47"/>
  <c r="C20" i="46"/>
  <c r="C17" i="45"/>
  <c r="H4" i="41"/>
  <c r="F8" i="47"/>
  <c r="C20" i="47"/>
  <c r="H20" i="46"/>
  <c r="H25" i="46"/>
  <c r="C21" i="47"/>
  <c r="H24" i="45"/>
  <c r="H6" i="46"/>
  <c r="F8" i="45"/>
  <c r="G8" i="47"/>
  <c r="C17" i="47"/>
  <c r="C24" i="47"/>
  <c r="H10" i="47"/>
  <c r="H5" i="46"/>
  <c r="H24" i="46"/>
  <c r="C17" i="46"/>
  <c r="B8" i="49"/>
  <c r="H6" i="47"/>
  <c r="G4" i="46"/>
  <c r="H10" i="46"/>
  <c r="G4" i="41"/>
  <c r="G10" i="47"/>
  <c r="H10" i="45"/>
  <c r="B24" i="49"/>
  <c r="H4" i="47"/>
  <c r="H7" i="46"/>
  <c r="G10" i="45"/>
  <c r="H20" i="47"/>
  <c r="H17" i="47"/>
  <c r="B12" i="48"/>
  <c r="G4" i="47"/>
  <c r="I4" i="46"/>
  <c r="H4" i="45"/>
  <c r="I5" i="41"/>
  <c r="G4" i="45"/>
  <c r="H24" i="47"/>
  <c r="H17" i="46"/>
  <c r="C16" i="46"/>
  <c r="C24" i="46"/>
  <c r="H16" i="45"/>
  <c r="B4" i="49"/>
  <c r="I6" i="45"/>
  <c r="H6" i="45"/>
  <c r="F10" i="45"/>
  <c r="B32" i="49"/>
  <c r="C25" i="47"/>
  <c r="C25" i="46"/>
  <c r="C20" i="45"/>
  <c r="F30" i="49" l="1"/>
  <c r="J26" i="49" s="1"/>
  <c r="N18" i="49" s="1"/>
  <c r="F22" i="49"/>
  <c r="F14" i="49"/>
  <c r="F6" i="49"/>
  <c r="F30" i="48"/>
  <c r="B40" i="48" s="1"/>
  <c r="F22" i="48"/>
  <c r="J26" i="48" s="1"/>
  <c r="N18" i="48" s="1"/>
  <c r="F14" i="48"/>
  <c r="B36" i="48" s="1"/>
  <c r="F38" i="48" s="1"/>
  <c r="F6" i="48"/>
  <c r="J10" i="48" s="1"/>
  <c r="I25" i="4"/>
  <c r="J25" i="4"/>
  <c r="I26" i="4"/>
  <c r="J26" i="4"/>
  <c r="I27" i="4"/>
  <c r="J27" i="4"/>
  <c r="I28" i="4"/>
  <c r="J28" i="4"/>
  <c r="I30" i="4"/>
  <c r="J30" i="4"/>
  <c r="I31" i="4"/>
  <c r="J31" i="4"/>
  <c r="I32" i="4"/>
  <c r="J32" i="4"/>
  <c r="I33" i="4"/>
  <c r="J33" i="4"/>
  <c r="I34" i="4"/>
  <c r="J34" i="4"/>
  <c r="I36" i="4"/>
  <c r="J36" i="4"/>
  <c r="I37" i="4"/>
  <c r="J37" i="4"/>
  <c r="I38" i="4"/>
  <c r="J38" i="4"/>
  <c r="I39" i="4"/>
  <c r="J39" i="4"/>
  <c r="I40" i="4"/>
  <c r="J40" i="4"/>
  <c r="I42" i="4"/>
  <c r="J42" i="4"/>
  <c r="I43" i="4"/>
  <c r="J43" i="4"/>
  <c r="I44" i="4"/>
  <c r="J44" i="4"/>
  <c r="I45" i="4"/>
  <c r="J45" i="4"/>
  <c r="I46" i="4"/>
  <c r="J46" i="4"/>
  <c r="I48" i="4"/>
  <c r="J48" i="4"/>
  <c r="I49" i="4"/>
  <c r="J49" i="4"/>
  <c r="I50" i="4"/>
  <c r="J50" i="4"/>
  <c r="I51" i="4"/>
  <c r="J51" i="4"/>
  <c r="I52" i="4"/>
  <c r="J52" i="4"/>
  <c r="I54" i="4"/>
  <c r="J54" i="4"/>
  <c r="I55" i="4"/>
  <c r="J55" i="4"/>
  <c r="I56" i="4"/>
  <c r="J56" i="4"/>
  <c r="I57" i="4"/>
  <c r="J57" i="4"/>
  <c r="I58" i="4"/>
  <c r="J58" i="4"/>
  <c r="I60" i="4"/>
  <c r="J60" i="4"/>
  <c r="I61" i="4"/>
  <c r="J61" i="4"/>
  <c r="I62" i="4"/>
  <c r="J62" i="4"/>
  <c r="I63" i="4"/>
  <c r="J63" i="4"/>
  <c r="J24" i="4"/>
  <c r="I24" i="4"/>
  <c r="A8" i="4"/>
  <c r="B8" i="4"/>
  <c r="C8" i="4"/>
  <c r="D8" i="4"/>
  <c r="E8" i="4"/>
  <c r="F8" i="4"/>
  <c r="G8" i="4"/>
  <c r="H8" i="4"/>
  <c r="H1" i="4"/>
  <c r="H2" i="4"/>
  <c r="H3" i="4"/>
  <c r="H4" i="4"/>
  <c r="H5" i="4"/>
  <c r="H6" i="4"/>
  <c r="H7" i="4"/>
  <c r="G5" i="41"/>
  <c r="G5" i="47"/>
  <c r="F9" i="45"/>
  <c r="G11" i="45"/>
  <c r="F9" i="47"/>
  <c r="I5" i="47"/>
  <c r="I6" i="41"/>
  <c r="G9" i="45"/>
  <c r="G11" i="46"/>
  <c r="H5" i="41"/>
  <c r="F7" i="45"/>
  <c r="I7" i="47"/>
  <c r="H21" i="45"/>
  <c r="I5" i="45"/>
  <c r="G9" i="47"/>
  <c r="I9" i="45"/>
  <c r="I5" i="46"/>
  <c r="F7" i="46"/>
  <c r="G5" i="45"/>
  <c r="H5" i="47"/>
  <c r="H6" i="41"/>
  <c r="G5" i="46"/>
  <c r="H11" i="47"/>
  <c r="H11" i="46"/>
  <c r="H11" i="45"/>
  <c r="F11" i="45"/>
  <c r="G9" i="46"/>
  <c r="I7" i="46"/>
  <c r="I7" i="45"/>
  <c r="F6" i="41"/>
  <c r="F9" i="46"/>
  <c r="H5" i="45"/>
  <c r="F11" i="46"/>
  <c r="I9" i="46"/>
  <c r="H7" i="41"/>
  <c r="H7" i="45"/>
  <c r="I9" i="47"/>
  <c r="H7" i="47"/>
  <c r="F7" i="47"/>
  <c r="G11" i="47"/>
  <c r="I8" i="41"/>
  <c r="G8" i="41"/>
  <c r="F8" i="41"/>
  <c r="H10" i="41"/>
  <c r="F10" i="41"/>
  <c r="F11" i="41" s="1"/>
  <c r="G10" i="41"/>
  <c r="C25" i="41"/>
  <c r="H20" i="41"/>
  <c r="C20" i="41"/>
  <c r="H16" i="41"/>
  <c r="H17" i="41"/>
  <c r="H24" i="41"/>
  <c r="H25" i="41"/>
  <c r="C17" i="41"/>
  <c r="H21" i="41"/>
  <c r="C21" i="41"/>
  <c r="C24" i="41"/>
  <c r="C16" i="41"/>
  <c r="J10" i="49" l="1"/>
  <c r="K11" i="47"/>
  <c r="J10" i="47"/>
  <c r="K7" i="47"/>
  <c r="J6" i="47"/>
  <c r="K11" i="46"/>
  <c r="J10" i="46"/>
  <c r="J8" i="46"/>
  <c r="K9" i="46"/>
  <c r="K11" i="45"/>
  <c r="J10" i="45"/>
  <c r="K5" i="46"/>
  <c r="J4" i="46"/>
  <c r="K5" i="45"/>
  <c r="J4" i="45"/>
  <c r="K7" i="46"/>
  <c r="J6" i="46"/>
  <c r="K7" i="45"/>
  <c r="J6" i="45"/>
  <c r="K9" i="47"/>
  <c r="J8" i="47"/>
  <c r="J8" i="45"/>
  <c r="K9" i="45"/>
  <c r="K5" i="47"/>
  <c r="J4" i="47"/>
  <c r="J4" i="41"/>
  <c r="K5" i="41"/>
  <c r="AB4" i="4"/>
  <c r="S8" i="4"/>
  <c r="O8" i="4"/>
  <c r="S7" i="4"/>
  <c r="R8" i="4"/>
  <c r="AB6" i="4"/>
  <c r="AB2" i="4"/>
  <c r="Q8" i="4"/>
  <c r="M8" i="4"/>
  <c r="S3" i="4"/>
  <c r="N8" i="4"/>
  <c r="S5" i="4"/>
  <c r="S1" i="4"/>
  <c r="P8" i="4"/>
  <c r="L8" i="4"/>
  <c r="S2" i="4"/>
  <c r="S6" i="4"/>
  <c r="S4" i="4"/>
  <c r="AB7" i="4"/>
  <c r="AB5" i="4"/>
  <c r="AB3" i="4"/>
  <c r="AB1" i="4"/>
  <c r="AA8" i="4"/>
  <c r="Y8" i="4"/>
  <c r="W8" i="4"/>
  <c r="U8" i="4"/>
  <c r="AB8" i="4"/>
  <c r="Z8" i="4"/>
  <c r="X8" i="4"/>
  <c r="V8" i="4"/>
  <c r="A7" i="4"/>
  <c r="B7" i="4"/>
  <c r="M7" i="4" s="1"/>
  <c r="C7" i="4"/>
  <c r="D7" i="4"/>
  <c r="O7" i="4" s="1"/>
  <c r="E7" i="4"/>
  <c r="F7" i="4"/>
  <c r="Q7" i="4" s="1"/>
  <c r="G7" i="4"/>
  <c r="F2" i="4"/>
  <c r="G2" i="4"/>
  <c r="F3" i="4"/>
  <c r="G3" i="4"/>
  <c r="AA3" i="4" s="1"/>
  <c r="F4" i="4"/>
  <c r="G4" i="4"/>
  <c r="F5" i="4"/>
  <c r="G5" i="4"/>
  <c r="F6" i="4"/>
  <c r="G6" i="4"/>
  <c r="G1" i="4"/>
  <c r="AA1" i="4" s="1"/>
  <c r="G11" i="41"/>
  <c r="F9" i="41"/>
  <c r="G9" i="41"/>
  <c r="O26" i="4"/>
  <c r="I9" i="41"/>
  <c r="I7" i="41"/>
  <c r="S26" i="4"/>
  <c r="AB18" i="4"/>
  <c r="H11" i="41"/>
  <c r="F7" i="41"/>
  <c r="AB17" i="4"/>
  <c r="S25" i="4"/>
  <c r="O25" i="4"/>
  <c r="J6" i="41" l="1"/>
  <c r="K7" i="41"/>
  <c r="J8" i="41"/>
  <c r="K9" i="41"/>
  <c r="J10" i="41"/>
  <c r="K11" i="41"/>
  <c r="AA6" i="4"/>
  <c r="AA5" i="4"/>
  <c r="AA4" i="4"/>
  <c r="AA2" i="4"/>
  <c r="AA7" i="4"/>
  <c r="Y7" i="4"/>
  <c r="W7" i="4"/>
  <c r="U7" i="4"/>
  <c r="R5" i="4"/>
  <c r="R3" i="4"/>
  <c r="R1" i="4"/>
  <c r="Z7" i="4"/>
  <c r="X7" i="4"/>
  <c r="V7" i="4"/>
  <c r="R7" i="4"/>
  <c r="P7" i="4"/>
  <c r="N7" i="4"/>
  <c r="L7" i="4"/>
  <c r="R6" i="4"/>
  <c r="R4" i="4"/>
  <c r="R2" i="4"/>
  <c r="X25" i="4"/>
  <c r="AA26" i="4"/>
  <c r="S15" i="4"/>
  <c r="W23" i="4"/>
  <c r="M26" i="4"/>
  <c r="R18" i="4"/>
  <c r="Q25" i="4"/>
  <c r="S24" i="4"/>
  <c r="AB26" i="4"/>
  <c r="S21" i="4"/>
  <c r="Y25" i="4"/>
  <c r="AA20" i="4"/>
  <c r="R26" i="4"/>
  <c r="Y24" i="4"/>
  <c r="AA25" i="4"/>
  <c r="AA19" i="4"/>
  <c r="AB16" i="4"/>
  <c r="P23" i="4"/>
  <c r="N26" i="4"/>
  <c r="AB12" i="4"/>
  <c r="X26" i="4"/>
  <c r="AB25" i="4"/>
  <c r="V26" i="4"/>
  <c r="AB13" i="4"/>
  <c r="R17" i="4"/>
  <c r="AA15" i="4"/>
  <c r="AB15" i="4"/>
  <c r="AB14" i="4"/>
  <c r="R21" i="4"/>
  <c r="X24" i="4"/>
  <c r="AB23" i="4"/>
  <c r="Z26" i="4"/>
  <c r="AA24" i="4"/>
  <c r="AA16" i="4"/>
  <c r="L26" i="4"/>
  <c r="Z24" i="4"/>
  <c r="AA12" i="4"/>
  <c r="R16" i="4"/>
  <c r="S14" i="4"/>
  <c r="V23" i="4"/>
  <c r="Y23" i="4"/>
  <c r="S17" i="4"/>
  <c r="Q24" i="4"/>
  <c r="W26" i="4"/>
  <c r="S12" i="4"/>
  <c r="Z23" i="4"/>
  <c r="R22" i="4"/>
  <c r="V24" i="4"/>
  <c r="P25" i="4"/>
  <c r="AA13" i="4"/>
  <c r="S22" i="4"/>
  <c r="M24" i="4"/>
  <c r="AA11" i="4"/>
  <c r="R14" i="4"/>
  <c r="S18" i="4"/>
  <c r="W24" i="4"/>
  <c r="S11" i="4"/>
  <c r="S20" i="4"/>
  <c r="AB20" i="4"/>
  <c r="S16" i="4"/>
  <c r="AA23" i="4"/>
  <c r="L23" i="4"/>
  <c r="R12" i="4"/>
  <c r="AA18" i="4"/>
  <c r="N25" i="4"/>
  <c r="P26" i="4"/>
  <c r="M23" i="4"/>
  <c r="P24" i="4"/>
  <c r="U24" i="4"/>
  <c r="U26" i="4"/>
  <c r="L25" i="4"/>
  <c r="S19" i="4"/>
  <c r="R20" i="4"/>
  <c r="AA21" i="4"/>
  <c r="Z25" i="4"/>
  <c r="AA17" i="4"/>
  <c r="R13" i="4"/>
  <c r="AB11" i="4"/>
  <c r="AA14" i="4"/>
  <c r="R23" i="4"/>
  <c r="W25" i="4"/>
  <c r="M25" i="4"/>
  <c r="AB21" i="4"/>
  <c r="AB22" i="4"/>
  <c r="X23" i="4"/>
  <c r="N23" i="4"/>
  <c r="V25" i="4"/>
  <c r="Q26" i="4"/>
  <c r="N24" i="4"/>
  <c r="AB24" i="4"/>
  <c r="O23" i="4"/>
  <c r="R24" i="4"/>
  <c r="O24" i="4"/>
  <c r="S13" i="4"/>
  <c r="Q23" i="4"/>
  <c r="R19" i="4"/>
  <c r="AB19" i="4"/>
  <c r="R25" i="4"/>
  <c r="S23" i="4"/>
  <c r="R15" i="4"/>
  <c r="U25" i="4"/>
  <c r="AA22" i="4"/>
  <c r="Y26" i="4"/>
  <c r="U23" i="4"/>
  <c r="R11" i="4"/>
  <c r="L24" i="4"/>
  <c r="P40" i="4" l="1"/>
  <c r="Q43" i="4"/>
  <c r="Q42" i="4"/>
  <c r="L41" i="4"/>
  <c r="L40" i="4"/>
  <c r="N40" i="4"/>
  <c r="N42" i="4"/>
  <c r="L43" i="4"/>
  <c r="R33" i="4"/>
  <c r="R34" i="4"/>
  <c r="S36" i="4"/>
  <c r="Q41" i="4"/>
  <c r="R35" i="4"/>
  <c r="S43" i="4"/>
  <c r="S41" i="4"/>
  <c r="S37" i="4"/>
  <c r="O40" i="4"/>
  <c r="R30" i="4"/>
  <c r="S29" i="4"/>
  <c r="S33" i="4"/>
  <c r="M43" i="4"/>
  <c r="R36" i="4"/>
  <c r="S28" i="4"/>
  <c r="M41" i="4"/>
  <c r="N43" i="4"/>
  <c r="P42" i="4"/>
  <c r="S34" i="4"/>
  <c r="Q40" i="4"/>
  <c r="P41" i="4"/>
  <c r="R38" i="4"/>
  <c r="R42" i="4"/>
  <c r="S32" i="4"/>
  <c r="S42" i="4"/>
  <c r="M42" i="4"/>
  <c r="R29" i="4"/>
  <c r="S30" i="4"/>
  <c r="S35" i="4"/>
  <c r="R28" i="4"/>
  <c r="M40" i="4"/>
  <c r="L42" i="4"/>
  <c r="R39" i="4"/>
  <c r="O43" i="4"/>
  <c r="S38" i="4"/>
  <c r="R32" i="4"/>
  <c r="O41" i="4"/>
  <c r="R31" i="4"/>
  <c r="R37" i="4"/>
  <c r="P43" i="4"/>
  <c r="S31" i="4"/>
  <c r="O42" i="4"/>
  <c r="N41" i="4"/>
  <c r="R43" i="4"/>
  <c r="R40" i="4"/>
  <c r="S39" i="4"/>
  <c r="S40" i="4"/>
  <c r="R41" i="4"/>
  <c r="A6" i="4" l="1"/>
  <c r="B6" i="4"/>
  <c r="C6" i="4"/>
  <c r="D6" i="4"/>
  <c r="E6" i="4"/>
  <c r="F1" i="4"/>
  <c r="A5" i="4" l="1"/>
  <c r="B5" i="4"/>
  <c r="C5" i="4"/>
  <c r="D5" i="4"/>
  <c r="E5" i="4"/>
  <c r="E1" i="4"/>
  <c r="E2" i="4"/>
  <c r="E3" i="4"/>
  <c r="E4" i="4"/>
  <c r="A4" i="4" l="1"/>
  <c r="B4" i="4"/>
  <c r="C4" i="4"/>
  <c r="D4" i="4"/>
  <c r="D1" i="4"/>
  <c r="D2" i="4"/>
  <c r="D3" i="4"/>
  <c r="Z2" i="4" l="1"/>
  <c r="Z4" i="4"/>
  <c r="Z6" i="4"/>
  <c r="V6" i="4"/>
  <c r="X6" i="4"/>
  <c r="Z1" i="4"/>
  <c r="Z3" i="4"/>
  <c r="Z5" i="4"/>
  <c r="U6" i="4"/>
  <c r="W6" i="4"/>
  <c r="Y6" i="4"/>
  <c r="Y2" i="4"/>
  <c r="Y4" i="4"/>
  <c r="U5" i="4"/>
  <c r="W5" i="4"/>
  <c r="Y1" i="4"/>
  <c r="Y3" i="4"/>
  <c r="Y5" i="4"/>
  <c r="V5" i="4"/>
  <c r="X5" i="4"/>
  <c r="O3" i="4"/>
  <c r="O2" i="4"/>
  <c r="X3" i="4"/>
  <c r="X1" i="4"/>
  <c r="W4" i="4"/>
  <c r="U4" i="4"/>
  <c r="L6" i="4"/>
  <c r="N6" i="4"/>
  <c r="P6" i="4"/>
  <c r="Q1" i="4"/>
  <c r="Q3" i="4"/>
  <c r="Q5" i="4"/>
  <c r="M6" i="4"/>
  <c r="O6" i="4"/>
  <c r="Q6" i="4"/>
  <c r="Q2" i="4"/>
  <c r="Q4" i="4"/>
  <c r="L5" i="4"/>
  <c r="N5" i="4"/>
  <c r="P5" i="4"/>
  <c r="P2" i="4"/>
  <c r="P4" i="4"/>
  <c r="M5" i="4"/>
  <c r="O5" i="4"/>
  <c r="P1" i="4"/>
  <c r="P3" i="4"/>
  <c r="M4" i="4"/>
  <c r="L4" i="4"/>
  <c r="N4" i="4"/>
  <c r="O4" i="4"/>
  <c r="O1" i="4"/>
  <c r="X2" i="4"/>
  <c r="X4" i="4"/>
  <c r="V4" i="4"/>
  <c r="O12" i="4"/>
  <c r="Q20" i="4"/>
  <c r="Z20" i="4"/>
  <c r="Q22" i="4"/>
  <c r="Q19" i="4"/>
  <c r="P15" i="4"/>
  <c r="Y13" i="4"/>
  <c r="L18" i="4"/>
  <c r="Y11" i="4"/>
  <c r="X11" i="4"/>
  <c r="Z21" i="4"/>
  <c r="L22" i="4"/>
  <c r="Z19" i="4"/>
  <c r="N17" i="4"/>
  <c r="Y20" i="4"/>
  <c r="O18" i="4"/>
  <c r="Z13" i="4"/>
  <c r="X16" i="4"/>
  <c r="V21" i="4"/>
  <c r="M19" i="4"/>
  <c r="Q21" i="4"/>
  <c r="W18" i="4"/>
  <c r="O22" i="4"/>
  <c r="Q14" i="4"/>
  <c r="M18" i="4"/>
  <c r="O15" i="4"/>
  <c r="X21" i="4"/>
  <c r="W19" i="4"/>
  <c r="O11" i="4"/>
  <c r="Y16" i="4"/>
  <c r="Z14" i="4"/>
  <c r="O20" i="4"/>
  <c r="P13" i="4"/>
  <c r="P16" i="4"/>
  <c r="Y21" i="4"/>
  <c r="W17" i="4"/>
  <c r="O13" i="4"/>
  <c r="Z15" i="4"/>
  <c r="X14" i="4"/>
  <c r="Y14" i="4"/>
  <c r="V22" i="4"/>
  <c r="X13" i="4"/>
  <c r="V19" i="4"/>
  <c r="Z18" i="4"/>
  <c r="V17" i="4"/>
  <c r="N20" i="4"/>
  <c r="P17" i="4"/>
  <c r="N18" i="4"/>
  <c r="U21" i="4"/>
  <c r="Y18" i="4"/>
  <c r="Y22" i="4"/>
  <c r="U18" i="4"/>
  <c r="X17" i="4"/>
  <c r="M22" i="4"/>
  <c r="W20" i="4"/>
  <c r="N19" i="4"/>
  <c r="X20" i="4"/>
  <c r="P21" i="4"/>
  <c r="X18" i="4"/>
  <c r="P22" i="4"/>
  <c r="P18" i="4"/>
  <c r="V18" i="4"/>
  <c r="P11" i="4"/>
  <c r="X12" i="4"/>
  <c r="N22" i="4"/>
  <c r="L20" i="4"/>
  <c r="P19" i="4"/>
  <c r="Z16" i="4"/>
  <c r="U20" i="4"/>
  <c r="O17" i="4"/>
  <c r="L21" i="4"/>
  <c r="X15" i="4"/>
  <c r="Y17" i="4"/>
  <c r="N21" i="4"/>
  <c r="U22" i="4"/>
  <c r="W21" i="4"/>
  <c r="O19" i="4"/>
  <c r="U17" i="4"/>
  <c r="P20" i="4"/>
  <c r="P14" i="4"/>
  <c r="Z17" i="4"/>
  <c r="X22" i="4"/>
  <c r="U19" i="4"/>
  <c r="Q16" i="4"/>
  <c r="P12" i="4"/>
  <c r="Y19" i="4"/>
  <c r="Q13" i="4"/>
  <c r="W22" i="4"/>
  <c r="Q11" i="4"/>
  <c r="O14" i="4"/>
  <c r="Y15" i="4"/>
  <c r="O16" i="4"/>
  <c r="Q18" i="4"/>
  <c r="V20" i="4"/>
  <c r="Q12" i="4"/>
  <c r="Z22" i="4"/>
  <c r="X19" i="4"/>
  <c r="Z12" i="4"/>
  <c r="Y12" i="4"/>
  <c r="L19" i="4"/>
  <c r="Q15" i="4"/>
  <c r="Q17" i="4"/>
  <c r="M17" i="4"/>
  <c r="M20" i="4"/>
  <c r="M21" i="4"/>
  <c r="L17" i="4"/>
  <c r="Z11" i="4"/>
  <c r="O21" i="4"/>
  <c r="Q32" i="4" l="1"/>
  <c r="P32" i="4"/>
  <c r="O37" i="4"/>
  <c r="P34" i="4"/>
  <c r="Q34" i="4"/>
  <c r="P39" i="4"/>
  <c r="L34" i="4"/>
  <c r="P37" i="4"/>
  <c r="Q38" i="4"/>
  <c r="Q29" i="4"/>
  <c r="O34" i="4"/>
  <c r="O33" i="4"/>
  <c r="Q35" i="4"/>
  <c r="O39" i="4"/>
  <c r="N35" i="4"/>
  <c r="N34" i="4"/>
  <c r="L35" i="4"/>
  <c r="M39" i="4"/>
  <c r="Q37" i="4"/>
  <c r="P30" i="4"/>
  <c r="L38" i="4"/>
  <c r="Q36" i="4"/>
  <c r="N36" i="4"/>
  <c r="Q33" i="4"/>
  <c r="O31" i="4"/>
  <c r="O35" i="4"/>
  <c r="O38" i="4"/>
  <c r="P31" i="4"/>
  <c r="P33" i="4"/>
  <c r="L36" i="4"/>
  <c r="P29" i="4"/>
  <c r="Q31" i="4"/>
  <c r="M36" i="4"/>
  <c r="O30" i="4"/>
  <c r="L37" i="4"/>
  <c r="N38" i="4"/>
  <c r="N39" i="4"/>
  <c r="M37" i="4"/>
  <c r="P36" i="4"/>
  <c r="M34" i="4"/>
  <c r="L39" i="4"/>
  <c r="P35" i="4"/>
  <c r="Q30" i="4"/>
  <c r="M35" i="4"/>
  <c r="N37" i="4"/>
  <c r="O36" i="4"/>
  <c r="O29" i="4"/>
  <c r="O32" i="4"/>
  <c r="P38" i="4"/>
  <c r="Q39" i="4"/>
  <c r="M38" i="4"/>
  <c r="O28" i="4"/>
  <c r="P28" i="4"/>
  <c r="Q28" i="4"/>
  <c r="A2" i="4"/>
  <c r="L2" i="4" s="1"/>
  <c r="B2" i="4"/>
  <c r="M2" i="4" s="1"/>
  <c r="C2" i="4"/>
  <c r="N2" i="4" s="1"/>
  <c r="A3" i="4"/>
  <c r="L3" i="4" s="1"/>
  <c r="B3" i="4"/>
  <c r="M3" i="4" s="1"/>
  <c r="C3" i="4"/>
  <c r="N3" i="4" s="1"/>
  <c r="C1" i="4"/>
  <c r="W1" i="4" s="1"/>
  <c r="A1" i="4"/>
  <c r="B1" i="4"/>
  <c r="M1" i="4" s="1"/>
  <c r="M16" i="4"/>
  <c r="M11" i="4"/>
  <c r="N16" i="4"/>
  <c r="M14" i="4"/>
  <c r="W12" i="4"/>
  <c r="W11" i="4"/>
  <c r="M15" i="4"/>
  <c r="N14" i="4"/>
  <c r="M13" i="4"/>
  <c r="M12" i="4"/>
  <c r="N15" i="4"/>
  <c r="N13" i="4"/>
  <c r="V2" i="4" l="1"/>
  <c r="L1" i="4"/>
  <c r="N1" i="4"/>
  <c r="U1" i="4"/>
  <c r="V1" i="4"/>
  <c r="V3" i="4"/>
  <c r="W2" i="4"/>
  <c r="U2" i="4"/>
  <c r="W3" i="4"/>
  <c r="U3" i="4"/>
  <c r="V12" i="4"/>
  <c r="W14" i="4"/>
  <c r="U14" i="4"/>
  <c r="V14" i="4"/>
  <c r="U15" i="4"/>
  <c r="U13" i="4"/>
  <c r="U12" i="4"/>
  <c r="V13" i="4"/>
  <c r="W13" i="4"/>
  <c r="V15" i="4"/>
  <c r="L14" i="4"/>
  <c r="L16" i="4"/>
  <c r="L12" i="4"/>
  <c r="N11" i="4"/>
  <c r="V16" i="4"/>
  <c r="W15" i="4"/>
  <c r="L15" i="4"/>
  <c r="W16" i="4"/>
  <c r="U11" i="4"/>
  <c r="L11" i="4"/>
  <c r="N12" i="4"/>
  <c r="U16" i="4"/>
  <c r="L13" i="4"/>
  <c r="V11" i="4"/>
  <c r="M32" i="4" l="1"/>
  <c r="M29" i="4"/>
  <c r="L33" i="4"/>
  <c r="L32" i="4"/>
  <c r="M31" i="4"/>
  <c r="N29" i="4"/>
  <c r="N30" i="4"/>
  <c r="L31" i="4"/>
  <c r="L30" i="4"/>
  <c r="M30" i="4"/>
  <c r="M33" i="4"/>
  <c r="N31" i="4"/>
  <c r="L29" i="4"/>
  <c r="N33" i="4"/>
  <c r="N32" i="4"/>
  <c r="M28" i="4"/>
  <c r="N28" i="4"/>
  <c r="L28" i="4"/>
</calcChain>
</file>

<file path=xl/sharedStrings.xml><?xml version="1.0" encoding="utf-8"?>
<sst xmlns="http://schemas.openxmlformats.org/spreadsheetml/2006/main" count="154" uniqueCount="52">
  <si>
    <t>Команда</t>
  </si>
  <si>
    <t>победы</t>
  </si>
  <si>
    <t>место</t>
  </si>
  <si>
    <t>доп</t>
  </si>
  <si>
    <t>Тур 1</t>
  </si>
  <si>
    <t>Тур 2</t>
  </si>
  <si>
    <t>Тур 3</t>
  </si>
  <si>
    <t/>
  </si>
  <si>
    <t>ДВССЫЛ(АДРЕС(ПОИСКПОЗ(A5,СМЕЩ(ДВССЫЛ(АДРЕС(3,2,,,A4)),1,6+МАКС(СМЕЩ(ДВССЫЛ(АДРЕС(3,2,,,A4)),0,0,1,20)),2*МАКС(СМЕЩ(ДВССЫЛ(АДРЕС(3,2,,,A4)),0,0,1,20)),1),0)+3,3,,,A4))</t>
  </si>
  <si>
    <t>дор.</t>
  </si>
  <si>
    <t>Лямунов, Большакова, Чекмарёва</t>
  </si>
  <si>
    <t>Мишин/Большаков/Зимин</t>
  </si>
  <si>
    <t>Северов, Смирнов, Пименова</t>
  </si>
  <si>
    <t>Ткаченко, Багаутдинова, Савченко</t>
  </si>
  <si>
    <t>Домбровский С, Соколова О, Розанова Ю.</t>
  </si>
  <si>
    <t xml:space="preserve"> Гаджиев Кувакин Фальковский</t>
  </si>
  <si>
    <t xml:space="preserve">Елсакова Оксана, Елсаков, Попов </t>
  </si>
  <si>
    <t>Филатов, Агапов, Крошилов..</t>
  </si>
  <si>
    <t xml:space="preserve"> Федотов Н., Кулаков П., Таратина Е.</t>
  </si>
  <si>
    <t>Елсакова А., Зимина С., Гаркавый В.</t>
  </si>
  <si>
    <t xml:space="preserve"> Березнеговская , Карепова , Кузнецова</t>
  </si>
  <si>
    <t>Сендеров, Потапова, Анухин</t>
  </si>
  <si>
    <t xml:space="preserve">Мишарины С и О, Алиева </t>
  </si>
  <si>
    <t xml:space="preserve"> Гришин ,Колногорова, Абакумова ,Гуменюк </t>
  </si>
  <si>
    <t xml:space="preserve">Склокина, Хе, Савельев </t>
  </si>
  <si>
    <t xml:space="preserve"> Максим Леонов ,Оля Гиль, Большаков М*</t>
  </si>
  <si>
    <t>Кубок А</t>
  </si>
  <si>
    <t>Кубок Б</t>
  </si>
  <si>
    <t>A</t>
  </si>
  <si>
    <t>B</t>
  </si>
  <si>
    <t>C</t>
  </si>
  <si>
    <t>D</t>
  </si>
  <si>
    <t>Багаутдинова</t>
  </si>
  <si>
    <t>Соколова</t>
  </si>
  <si>
    <t>Федотов</t>
  </si>
  <si>
    <t>Алиева</t>
  </si>
  <si>
    <t>Группа А</t>
  </si>
  <si>
    <t>Группа Б</t>
  </si>
  <si>
    <t>Лямунов</t>
  </si>
  <si>
    <t>Агапов</t>
  </si>
  <si>
    <t>Гаркавый</t>
  </si>
  <si>
    <t>Склокина</t>
  </si>
  <si>
    <t>Группа С</t>
  </si>
  <si>
    <t>Зимин</t>
  </si>
  <si>
    <t>Гаджиев</t>
  </si>
  <si>
    <t>Кузнецова</t>
  </si>
  <si>
    <t>Леонов</t>
  </si>
  <si>
    <t>Группа Д</t>
  </si>
  <si>
    <t>Северов</t>
  </si>
  <si>
    <t>Елсаков С</t>
  </si>
  <si>
    <t>Сендеров</t>
  </si>
  <si>
    <t>Гуменюк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</si>
</sst>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+##;\-##"/>
    <numFmt numFmtId="165" formatCode="\+##;\-##;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36"/>
      <color indexed="8"/>
      <name val="Cambria"/>
      <family val="1"/>
      <charset val="204"/>
      <scheme val="major"/>
    </font>
    <font>
      <b/>
      <sz val="24"/>
      <color indexed="8"/>
      <name val="Cambria"/>
      <family val="1"/>
      <charset val="204"/>
      <scheme val="major"/>
    </font>
    <font>
      <sz val="16"/>
      <color theme="0" tint="-0.1499984740745262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3" borderId="0" xfId="0" applyFill="1"/>
    <xf numFmtId="0" fontId="2" fillId="2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right" indent="1"/>
    </xf>
    <xf numFmtId="0" fontId="2" fillId="0" borderId="0" xfId="0" applyFont="1" applyAlignme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wrapText="1" indent="1"/>
    </xf>
    <xf numFmtId="0" fontId="3" fillId="0" borderId="26" xfId="0" applyFont="1" applyFill="1" applyBorder="1" applyAlignment="1">
      <alignment horizontal="left" vertical="center" wrapText="1" indent="1"/>
    </xf>
    <xf numFmtId="0" fontId="3" fillId="0" borderId="27" xfId="0" applyFont="1" applyFill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 indent="1"/>
    </xf>
    <xf numFmtId="0" fontId="3" fillId="0" borderId="23" xfId="0" applyFont="1" applyFill="1" applyBorder="1" applyAlignment="1">
      <alignment horizontal="left" vertical="center" wrapText="1" indent="1"/>
    </xf>
    <xf numFmtId="0" fontId="3" fillId="0" borderId="24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 indent="1"/>
    </xf>
    <xf numFmtId="0" fontId="3" fillId="0" borderId="29" xfId="0" applyFont="1" applyFill="1" applyBorder="1" applyAlignment="1">
      <alignment horizontal="left" vertical="center" wrapText="1" indent="1"/>
    </xf>
    <xf numFmtId="0" fontId="3" fillId="0" borderId="30" xfId="0" applyFont="1" applyFill="1" applyBorder="1" applyAlignment="1">
      <alignment horizontal="left" vertical="center" wrapText="1" inden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20"/>
  <sheetViews>
    <sheetView tabSelected="1" workbookViewId="0">
      <selection activeCell="B18" sqref="B18"/>
    </sheetView>
  </sheetViews>
  <sheetFormatPr defaultRowHeight="15" x14ac:dyDescent="0.25"/>
  <cols>
    <col min="2" max="2" width="42.42578125" customWidth="1"/>
    <col min="3" max="5" width="9.140625" customWidth="1"/>
  </cols>
  <sheetData>
    <row r="5" spans="2:6" x14ac:dyDescent="0.25">
      <c r="B5" t="s">
        <v>10</v>
      </c>
      <c r="C5">
        <v>97</v>
      </c>
      <c r="D5">
        <v>84</v>
      </c>
      <c r="E5">
        <v>99</v>
      </c>
      <c r="F5">
        <f t="shared" ref="F5:F20" si="0">SUM(C5:E5)</f>
        <v>280</v>
      </c>
    </row>
    <row r="6" spans="2:6" x14ac:dyDescent="0.25">
      <c r="B6" t="s">
        <v>11</v>
      </c>
      <c r="C6">
        <v>81</v>
      </c>
      <c r="D6">
        <v>64</v>
      </c>
      <c r="E6">
        <v>64</v>
      </c>
      <c r="F6">
        <f t="shared" si="0"/>
        <v>209</v>
      </c>
    </row>
    <row r="7" spans="2:6" x14ac:dyDescent="0.25">
      <c r="B7" t="s">
        <v>12</v>
      </c>
      <c r="C7">
        <v>68</v>
      </c>
      <c r="D7">
        <v>63</v>
      </c>
      <c r="E7">
        <v>55</v>
      </c>
      <c r="F7">
        <f t="shared" si="0"/>
        <v>186</v>
      </c>
    </row>
    <row r="8" spans="2:6" x14ac:dyDescent="0.25">
      <c r="B8" t="s">
        <v>13</v>
      </c>
      <c r="C8">
        <v>12</v>
      </c>
      <c r="D8">
        <v>84</v>
      </c>
      <c r="E8">
        <v>71</v>
      </c>
      <c r="F8">
        <f t="shared" si="0"/>
        <v>167</v>
      </c>
    </row>
    <row r="9" spans="2:6" x14ac:dyDescent="0.25">
      <c r="B9" t="s">
        <v>14</v>
      </c>
      <c r="C9">
        <v>30</v>
      </c>
      <c r="D9">
        <v>71</v>
      </c>
      <c r="E9">
        <v>49</v>
      </c>
      <c r="F9">
        <f t="shared" si="0"/>
        <v>150</v>
      </c>
    </row>
    <row r="10" spans="2:6" x14ac:dyDescent="0.25">
      <c r="B10" t="s">
        <v>15</v>
      </c>
      <c r="C10">
        <v>72</v>
      </c>
      <c r="D10">
        <v>69</v>
      </c>
      <c r="E10">
        <v>0</v>
      </c>
      <c r="F10">
        <f t="shared" si="0"/>
        <v>141</v>
      </c>
    </row>
    <row r="11" spans="2:6" x14ac:dyDescent="0.25">
      <c r="B11" t="s">
        <v>16</v>
      </c>
      <c r="C11">
        <v>49</v>
      </c>
      <c r="D11">
        <v>23</v>
      </c>
      <c r="E11">
        <v>63</v>
      </c>
      <c r="F11">
        <f t="shared" si="0"/>
        <v>135</v>
      </c>
    </row>
    <row r="12" spans="2:6" x14ac:dyDescent="0.25">
      <c r="B12" t="s">
        <v>17</v>
      </c>
      <c r="C12">
        <v>21</v>
      </c>
      <c r="D12">
        <v>32</v>
      </c>
      <c r="E12">
        <v>77</v>
      </c>
      <c r="F12">
        <f t="shared" si="0"/>
        <v>130</v>
      </c>
    </row>
    <row r="13" spans="2:6" x14ac:dyDescent="0.25">
      <c r="B13" t="s">
        <v>18</v>
      </c>
      <c r="C13">
        <v>68</v>
      </c>
      <c r="D13">
        <v>0</v>
      </c>
      <c r="E13">
        <v>45</v>
      </c>
      <c r="F13">
        <f t="shared" si="0"/>
        <v>113</v>
      </c>
    </row>
    <row r="14" spans="2:6" x14ac:dyDescent="0.25">
      <c r="B14" t="s">
        <v>19</v>
      </c>
      <c r="C14">
        <v>39</v>
      </c>
      <c r="D14">
        <v>55</v>
      </c>
      <c r="E14">
        <v>7</v>
      </c>
      <c r="F14">
        <f t="shared" si="0"/>
        <v>101</v>
      </c>
    </row>
    <row r="15" spans="2:6" x14ac:dyDescent="0.25">
      <c r="B15" t="s">
        <v>20</v>
      </c>
      <c r="C15">
        <v>53</v>
      </c>
      <c r="D15">
        <v>41</v>
      </c>
      <c r="E15">
        <v>0</v>
      </c>
      <c r="F15">
        <f t="shared" si="0"/>
        <v>94</v>
      </c>
    </row>
    <row r="16" spans="2:6" x14ac:dyDescent="0.25">
      <c r="B16" t="s">
        <v>21</v>
      </c>
      <c r="C16">
        <v>0</v>
      </c>
      <c r="D16">
        <v>0</v>
      </c>
      <c r="E16">
        <v>82</v>
      </c>
      <c r="F16">
        <f t="shared" si="0"/>
        <v>82</v>
      </c>
    </row>
    <row r="17" spans="2:6" x14ac:dyDescent="0.25">
      <c r="B17" t="s">
        <v>22</v>
      </c>
      <c r="C17">
        <v>0</v>
      </c>
      <c r="D17">
        <v>0</v>
      </c>
      <c r="E17">
        <v>77</v>
      </c>
      <c r="F17">
        <f t="shared" si="0"/>
        <v>77</v>
      </c>
    </row>
    <row r="18" spans="2:6" x14ac:dyDescent="0.25">
      <c r="B18" t="s">
        <v>23</v>
      </c>
      <c r="C18">
        <v>37</v>
      </c>
      <c r="D18">
        <v>19</v>
      </c>
      <c r="E18">
        <v>0</v>
      </c>
      <c r="F18">
        <f t="shared" si="0"/>
        <v>56</v>
      </c>
    </row>
    <row r="19" spans="2:6" x14ac:dyDescent="0.25">
      <c r="B19" t="s">
        <v>24</v>
      </c>
      <c r="C19">
        <v>18</v>
      </c>
      <c r="D19">
        <v>27</v>
      </c>
      <c r="E19">
        <v>0</v>
      </c>
      <c r="F19">
        <f t="shared" si="0"/>
        <v>45</v>
      </c>
    </row>
    <row r="20" spans="2:6" x14ac:dyDescent="0.25">
      <c r="B20" t="s">
        <v>25</v>
      </c>
      <c r="C20">
        <v>0</v>
      </c>
      <c r="D20">
        <v>0</v>
      </c>
      <c r="E20">
        <v>41</v>
      </c>
      <c r="F20">
        <f t="shared" si="0"/>
        <v>41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Q6" sqref="Q6"/>
    </sheetView>
  </sheetViews>
  <sheetFormatPr defaultRowHeight="15" x14ac:dyDescent="0.25"/>
  <cols>
    <col min="1" max="1" width="4" style="40" customWidth="1"/>
    <col min="2" max="12" width="10.28515625" customWidth="1"/>
    <col min="13" max="13" width="10.28515625" style="30" customWidth="1"/>
    <col min="14" max="15" width="10.28515625" customWidth="1"/>
  </cols>
  <sheetData>
    <row r="1" spans="1:13" ht="40.5" customHeight="1" x14ac:dyDescent="0.25">
      <c r="B1" s="41" t="s">
        <v>36</v>
      </c>
      <c r="C1" s="41"/>
      <c r="D1" s="41"/>
      <c r="E1" s="41"/>
      <c r="F1" s="41"/>
      <c r="G1" s="41"/>
      <c r="H1" s="41"/>
      <c r="I1" s="41"/>
      <c r="J1" s="41"/>
      <c r="K1" s="41"/>
    </row>
    <row r="2" spans="1:13" ht="15.75" thickBot="1" x14ac:dyDescent="0.3"/>
    <row r="3" spans="1:13" ht="30" customHeight="1" thickBot="1" x14ac:dyDescent="0.3">
      <c r="B3" s="39"/>
      <c r="C3" s="49" t="s">
        <v>0</v>
      </c>
      <c r="D3" s="50"/>
      <c r="E3" s="51"/>
      <c r="F3" s="1">
        <v>1</v>
      </c>
      <c r="G3" s="1">
        <v>2</v>
      </c>
      <c r="H3" s="2">
        <v>3</v>
      </c>
      <c r="I3" s="2">
        <v>4</v>
      </c>
      <c r="J3" s="39" t="s">
        <v>1</v>
      </c>
      <c r="K3" s="1" t="s">
        <v>3</v>
      </c>
      <c r="L3" s="19" t="s">
        <v>2</v>
      </c>
    </row>
    <row r="4" spans="1:13" ht="24" customHeight="1" x14ac:dyDescent="0.25">
      <c r="B4" s="52">
        <v>1</v>
      </c>
      <c r="C4" s="53" t="s">
        <v>32</v>
      </c>
      <c r="D4" s="54"/>
      <c r="E4" s="55"/>
      <c r="F4" s="7" t="s">
        <v>7</v>
      </c>
      <c r="G4" s="3" t="str">
        <f ca="1">INDIRECT(ADDRESS(21,6))&amp;":"&amp;INDIRECT(ADDRESS(21,7))</f>
        <v>6:13</v>
      </c>
      <c r="H4" s="3" t="str">
        <f ca="1">INDIRECT(ADDRESS(25,7))&amp;":"&amp;INDIRECT(ADDRESS(25,6))</f>
        <v>12:8</v>
      </c>
      <c r="I4" s="18" t="str">
        <f ca="1">INDIRECT(ADDRESS(16,6))&amp;":"&amp;INDIRECT(ADDRESS(16,7))</f>
        <v>6:13</v>
      </c>
      <c r="J4" s="56">
        <f ca="1">IF(COUNT(F5:I5)=0,"",COUNTIF(F5:I5,"&gt;0")+0.5*COUNTIF(F5:I5,0))</f>
        <v>1</v>
      </c>
      <c r="K4" s="21"/>
      <c r="L4" s="57">
        <v>3</v>
      </c>
    </row>
    <row r="5" spans="1:13" ht="24" customHeight="1" x14ac:dyDescent="0.25">
      <c r="B5" s="43"/>
      <c r="C5" s="44"/>
      <c r="D5" s="45"/>
      <c r="E5" s="46"/>
      <c r="F5" s="11" t="s">
        <v>7</v>
      </c>
      <c r="G5" s="14">
        <f ca="1">IF(LEN(INDIRECT(ADDRESS(ROW()-1, COLUMN())))=1,"",INDIRECT(ADDRESS(21,6))-INDIRECT(ADDRESS(21,7)))</f>
        <v>-7</v>
      </c>
      <c r="H5" s="14">
        <f ca="1">IF(LEN(INDIRECT(ADDRESS(ROW()-1, COLUMN())))=1,"",INDIRECT(ADDRESS(25,7))-INDIRECT(ADDRESS(25,6)))</f>
        <v>4</v>
      </c>
      <c r="I5" s="15">
        <f ca="1">IF(LEN(INDIRECT(ADDRESS(ROW()-1, COLUMN())))=1,"",INDIRECT(ADDRESS(16,6))-INDIRECT(ADDRESS(16,7)))</f>
        <v>-7</v>
      </c>
      <c r="J5" s="47"/>
      <c r="K5" s="14">
        <f ca="1">IF(COUNT(F5:I5)=0,"",SUM(F5:I5))</f>
        <v>-10</v>
      </c>
      <c r="L5" s="48"/>
    </row>
    <row r="6" spans="1:13" ht="24" customHeight="1" x14ac:dyDescent="0.25">
      <c r="B6" s="42">
        <v>2</v>
      </c>
      <c r="C6" s="44" t="s">
        <v>33</v>
      </c>
      <c r="D6" s="45"/>
      <c r="E6" s="46"/>
      <c r="F6" s="9" t="str">
        <f ca="1">INDIRECT(ADDRESS(21,7))&amp;":"&amp;INDIRECT(ADDRESS(21,6))</f>
        <v>13:6</v>
      </c>
      <c r="G6" s="5" t="s">
        <v>7</v>
      </c>
      <c r="H6" s="4" t="str">
        <f ca="1">INDIRECT(ADDRESS(17,6))&amp;":"&amp;INDIRECT(ADDRESS(17,7))</f>
        <v>13:12</v>
      </c>
      <c r="I6" s="8" t="str">
        <f ca="1">INDIRECT(ADDRESS(24,6))&amp;":"&amp;INDIRECT(ADDRESS(24,7))</f>
        <v>13:12</v>
      </c>
      <c r="J6" s="47">
        <f ca="1">IF(COUNT(F7:I7)=0,"",COUNTIF(F7:I7,"&gt;0")+0.5*COUNTIF(F7:I7,0))</f>
        <v>3</v>
      </c>
      <c r="K6" s="14"/>
      <c r="L6" s="48">
        <v>1</v>
      </c>
    </row>
    <row r="7" spans="1:13" ht="24" customHeight="1" x14ac:dyDescent="0.25">
      <c r="B7" s="43"/>
      <c r="C7" s="44"/>
      <c r="D7" s="45"/>
      <c r="E7" s="46"/>
      <c r="F7" s="20">
        <f ca="1">IF(LEN(INDIRECT(ADDRESS(ROW()-1, COLUMN())))=1,"",INDIRECT(ADDRESS(21,7))-INDIRECT(ADDRESS(21,6)))</f>
        <v>7</v>
      </c>
      <c r="G7" s="12" t="s">
        <v>7</v>
      </c>
      <c r="H7" s="14">
        <f ca="1">IF(LEN(INDIRECT(ADDRESS(ROW()-1, COLUMN())))=1,"",INDIRECT(ADDRESS(17,6))-INDIRECT(ADDRESS(17,7)))</f>
        <v>1</v>
      </c>
      <c r="I7" s="15">
        <f ca="1">IF(LEN(INDIRECT(ADDRESS(ROW()-1, COLUMN())))=1,"",INDIRECT(ADDRESS(24,6))-INDIRECT(ADDRESS(24,7)))</f>
        <v>1</v>
      </c>
      <c r="J7" s="47"/>
      <c r="K7" s="14">
        <f ca="1">IF(COUNT(F7:I7)=0,"",SUM(F7:I7))</f>
        <v>9</v>
      </c>
      <c r="L7" s="48"/>
    </row>
    <row r="8" spans="1:13" ht="24" customHeight="1" x14ac:dyDescent="0.25">
      <c r="B8" s="42">
        <v>3</v>
      </c>
      <c r="C8" s="44" t="s">
        <v>34</v>
      </c>
      <c r="D8" s="45"/>
      <c r="E8" s="46"/>
      <c r="F8" s="9" t="str">
        <f ca="1">INDIRECT(ADDRESS(25,6))&amp;":"&amp;INDIRECT(ADDRESS(25,7))</f>
        <v>8:12</v>
      </c>
      <c r="G8" s="4" t="str">
        <f ca="1">INDIRECT(ADDRESS(17,7))&amp;":"&amp;INDIRECT(ADDRESS(17,6))</f>
        <v>12:13</v>
      </c>
      <c r="H8" s="5" t="s">
        <v>7</v>
      </c>
      <c r="I8" s="8" t="str">
        <f ca="1">INDIRECT(ADDRESS(20,7))&amp;":"&amp;INDIRECT(ADDRESS(20,6))</f>
        <v>8:13</v>
      </c>
      <c r="J8" s="47">
        <f ca="1">IF(COUNT(F9:I9)=0,"",COUNTIF(F9:I9,"&gt;0")+0.5*COUNTIF(F9:I9,0))</f>
        <v>0</v>
      </c>
      <c r="K8" s="14"/>
      <c r="L8" s="48">
        <v>4</v>
      </c>
    </row>
    <row r="9" spans="1:13" ht="24" customHeight="1" x14ac:dyDescent="0.25">
      <c r="B9" s="43"/>
      <c r="C9" s="44"/>
      <c r="D9" s="45"/>
      <c r="E9" s="46"/>
      <c r="F9" s="20">
        <f ca="1">IF(LEN(INDIRECT(ADDRESS(ROW()-1, COLUMN())))=1,"",INDIRECT(ADDRESS(25,6))-INDIRECT(ADDRESS(25,7)))</f>
        <v>-4</v>
      </c>
      <c r="G9" s="14">
        <f ca="1">IF(LEN(INDIRECT(ADDRESS(ROW()-1, COLUMN())))=1,"",INDIRECT(ADDRESS(17,7))-INDIRECT(ADDRESS(17,6)))</f>
        <v>-1</v>
      </c>
      <c r="H9" s="12" t="s">
        <v>7</v>
      </c>
      <c r="I9" s="15">
        <f ca="1">IF(LEN(INDIRECT(ADDRESS(ROW()-1, COLUMN())))=1,"",INDIRECT(ADDRESS(20,7))-INDIRECT(ADDRESS(20,6)))</f>
        <v>-5</v>
      </c>
      <c r="J9" s="47"/>
      <c r="K9" s="14">
        <f ca="1">IF(COUNT(F9:I9)=0,"",SUM(F9:I9))</f>
        <v>-10</v>
      </c>
      <c r="L9" s="48"/>
    </row>
    <row r="10" spans="1:13" ht="24" customHeight="1" x14ac:dyDescent="0.25">
      <c r="B10" s="42">
        <v>4</v>
      </c>
      <c r="C10" s="44" t="s">
        <v>35</v>
      </c>
      <c r="D10" s="45"/>
      <c r="E10" s="46"/>
      <c r="F10" s="9" t="str">
        <f ca="1">INDIRECT(ADDRESS(16,7))&amp;":"&amp;INDIRECT(ADDRESS(16,6))</f>
        <v>13:6</v>
      </c>
      <c r="G10" s="4" t="str">
        <f ca="1">INDIRECT(ADDRESS(24,7))&amp;":"&amp;INDIRECT(ADDRESS(24,6))</f>
        <v>12:13</v>
      </c>
      <c r="H10" s="4" t="str">
        <f ca="1">INDIRECT(ADDRESS(20,6))&amp;":"&amp;INDIRECT(ADDRESS(20,7))</f>
        <v>13:8</v>
      </c>
      <c r="I10" s="10" t="s">
        <v>7</v>
      </c>
      <c r="J10" s="47">
        <f ca="1">IF(COUNT(F11:I11)=0,"",COUNTIF(F11:I11,"&gt;0")+0.5*COUNTIF(F11:I11,0))</f>
        <v>2</v>
      </c>
      <c r="K10" s="14"/>
      <c r="L10" s="48">
        <v>2</v>
      </c>
    </row>
    <row r="11" spans="1:13" ht="24" customHeight="1" thickBot="1" x14ac:dyDescent="0.3">
      <c r="B11" s="59"/>
      <c r="C11" s="60"/>
      <c r="D11" s="61"/>
      <c r="E11" s="62"/>
      <c r="F11" s="17">
        <f ca="1">IF(LEN(INDIRECT(ADDRESS(ROW()-1, COLUMN())))=1,"",INDIRECT(ADDRESS(16,7))-INDIRECT(ADDRESS(16,6)))</f>
        <v>7</v>
      </c>
      <c r="G11" s="16">
        <f ca="1">IF(LEN(INDIRECT(ADDRESS(ROW()-1, COLUMN())))=1,"",INDIRECT(ADDRESS(24,7))-INDIRECT(ADDRESS(24,6)))</f>
        <v>-1</v>
      </c>
      <c r="H11" s="16">
        <f ca="1">IF(LEN(INDIRECT(ADDRESS(ROW()-1, COLUMN())))=1,"",INDIRECT(ADDRESS(20,6))-INDIRECT(ADDRESS(20,7)))</f>
        <v>5</v>
      </c>
      <c r="I11" s="13" t="s">
        <v>7</v>
      </c>
      <c r="J11" s="63"/>
      <c r="K11" s="16">
        <f ca="1">IF(COUNT(F11:I11)=0,"",SUM(F11:I11))</f>
        <v>11</v>
      </c>
      <c r="L11" s="64"/>
    </row>
    <row r="15" spans="1:13" s="32" customFormat="1" ht="30" customHeight="1" thickBot="1" x14ac:dyDescent="0.4">
      <c r="A15" s="31"/>
      <c r="B15" s="58" t="s">
        <v>4</v>
      </c>
      <c r="C15" s="58"/>
      <c r="D15" s="58"/>
      <c r="E15" s="58"/>
      <c r="F15" s="58"/>
      <c r="G15" s="58"/>
      <c r="H15" s="58"/>
      <c r="I15" s="58"/>
      <c r="J15" s="58"/>
      <c r="K15" s="58"/>
      <c r="M15" s="36"/>
    </row>
    <row r="16" spans="1:13" s="32" customFormat="1" ht="30" customHeight="1" thickBot="1" x14ac:dyDescent="0.4">
      <c r="A16" s="31"/>
      <c r="B16" s="37">
        <v>1</v>
      </c>
      <c r="C16" s="65" t="str">
        <f ca="1">IF(ISBLANK(INDIRECT(ADDRESS(B16*2+2,3))),"",INDIRECT(ADDRESS(B16*2+2,3)))</f>
        <v>Багаутдинова</v>
      </c>
      <c r="D16" s="65"/>
      <c r="E16" s="66"/>
      <c r="F16" s="33">
        <v>6</v>
      </c>
      <c r="G16" s="34">
        <v>13</v>
      </c>
      <c r="H16" s="67" t="str">
        <f ca="1">IF(ISBLANK(INDIRECT(ADDRESS(K16*2+2,3))),"",INDIRECT(ADDRESS(K16*2+2,3)))</f>
        <v>Алиева</v>
      </c>
      <c r="I16" s="65"/>
      <c r="J16" s="65"/>
      <c r="K16" s="37">
        <v>4</v>
      </c>
      <c r="L16" s="35" t="s">
        <v>9</v>
      </c>
      <c r="M16" s="38"/>
    </row>
    <row r="17" spans="1:13" s="32" customFormat="1" ht="30" customHeight="1" thickBot="1" x14ac:dyDescent="0.4">
      <c r="A17" s="31"/>
      <c r="B17" s="37">
        <v>2</v>
      </c>
      <c r="C17" s="65" t="str">
        <f ca="1">IF(ISBLANK(INDIRECT(ADDRESS(B17*2+2,3))),"",INDIRECT(ADDRESS(B17*2+2,3)))</f>
        <v>Соколова</v>
      </c>
      <c r="D17" s="65"/>
      <c r="E17" s="66"/>
      <c r="F17" s="33">
        <v>13</v>
      </c>
      <c r="G17" s="34">
        <v>12</v>
      </c>
      <c r="H17" s="67" t="str">
        <f ca="1">IF(ISBLANK(INDIRECT(ADDRESS(K17*2+2,3))),"",INDIRECT(ADDRESS(K17*2+2,3)))</f>
        <v>Федотов</v>
      </c>
      <c r="I17" s="65"/>
      <c r="J17" s="65"/>
      <c r="K17" s="37">
        <v>3</v>
      </c>
      <c r="L17" s="35" t="s">
        <v>9</v>
      </c>
      <c r="M17" s="38"/>
    </row>
    <row r="18" spans="1:13" s="32" customFormat="1" ht="30" customHeight="1" x14ac:dyDescent="0.35">
      <c r="A18" s="31"/>
      <c r="M18" s="38"/>
    </row>
    <row r="19" spans="1:13" s="32" customFormat="1" ht="30" customHeight="1" thickBot="1" x14ac:dyDescent="0.4">
      <c r="A19" s="31"/>
      <c r="B19" s="58" t="s">
        <v>5</v>
      </c>
      <c r="C19" s="58"/>
      <c r="D19" s="58"/>
      <c r="E19" s="58"/>
      <c r="F19" s="58"/>
      <c r="G19" s="58"/>
      <c r="H19" s="58"/>
      <c r="I19" s="58"/>
      <c r="J19" s="58"/>
      <c r="K19" s="58"/>
      <c r="M19" s="38"/>
    </row>
    <row r="20" spans="1:13" s="32" customFormat="1" ht="30" customHeight="1" thickBot="1" x14ac:dyDescent="0.4">
      <c r="A20" s="31"/>
      <c r="B20" s="37">
        <v>4</v>
      </c>
      <c r="C20" s="65" t="str">
        <f ca="1">IF(ISBLANK(INDIRECT(ADDRESS(B20*2+2,3))),"",INDIRECT(ADDRESS(B20*2+2,3)))</f>
        <v>Алиева</v>
      </c>
      <c r="D20" s="65"/>
      <c r="E20" s="66"/>
      <c r="F20" s="33">
        <v>13</v>
      </c>
      <c r="G20" s="34">
        <v>8</v>
      </c>
      <c r="H20" s="67" t="str">
        <f ca="1">IF(ISBLANK(INDIRECT(ADDRESS(K20*2+2,3))),"",INDIRECT(ADDRESS(K20*2+2,3)))</f>
        <v>Федотов</v>
      </c>
      <c r="I20" s="65"/>
      <c r="J20" s="65"/>
      <c r="K20" s="37">
        <v>3</v>
      </c>
      <c r="L20" s="35" t="s">
        <v>9</v>
      </c>
      <c r="M20" s="38"/>
    </row>
    <row r="21" spans="1:13" s="32" customFormat="1" ht="30" customHeight="1" thickBot="1" x14ac:dyDescent="0.4">
      <c r="A21" s="31"/>
      <c r="B21" s="37">
        <v>1</v>
      </c>
      <c r="C21" s="65" t="str">
        <f ca="1">IF(ISBLANK(INDIRECT(ADDRESS(B21*2+2,3))),"",INDIRECT(ADDRESS(B21*2+2,3)))</f>
        <v>Багаутдинова</v>
      </c>
      <c r="D21" s="65"/>
      <c r="E21" s="66"/>
      <c r="F21" s="33">
        <v>6</v>
      </c>
      <c r="G21" s="34">
        <v>13</v>
      </c>
      <c r="H21" s="67" t="str">
        <f ca="1">IF(ISBLANK(INDIRECT(ADDRESS(K21*2+2,3))),"",INDIRECT(ADDRESS(K21*2+2,3)))</f>
        <v>Соколова</v>
      </c>
      <c r="I21" s="65"/>
      <c r="J21" s="65"/>
      <c r="K21" s="37">
        <v>2</v>
      </c>
      <c r="L21" s="35" t="s">
        <v>9</v>
      </c>
      <c r="M21" s="38"/>
    </row>
    <row r="22" spans="1:13" s="32" customFormat="1" ht="30" customHeight="1" x14ac:dyDescent="0.35">
      <c r="A22" s="31"/>
      <c r="M22" s="38"/>
    </row>
    <row r="23" spans="1:13" s="32" customFormat="1" ht="30" customHeight="1" thickBot="1" x14ac:dyDescent="0.4">
      <c r="A23" s="31"/>
      <c r="B23" s="58" t="s">
        <v>6</v>
      </c>
      <c r="C23" s="58"/>
      <c r="D23" s="58"/>
      <c r="E23" s="58"/>
      <c r="F23" s="58"/>
      <c r="G23" s="58"/>
      <c r="H23" s="58"/>
      <c r="I23" s="58"/>
      <c r="J23" s="58"/>
      <c r="K23" s="58"/>
      <c r="M23" s="38"/>
    </row>
    <row r="24" spans="1:13" s="32" customFormat="1" ht="30" customHeight="1" thickBot="1" x14ac:dyDescent="0.4">
      <c r="A24" s="31"/>
      <c r="B24" s="37">
        <v>2</v>
      </c>
      <c r="C24" s="65" t="str">
        <f ca="1">IF(ISBLANK(INDIRECT(ADDRESS(B24*2+2,3))),"",INDIRECT(ADDRESS(B24*2+2,3)))</f>
        <v>Соколова</v>
      </c>
      <c r="D24" s="65"/>
      <c r="E24" s="66"/>
      <c r="F24" s="33">
        <v>13</v>
      </c>
      <c r="G24" s="34">
        <v>12</v>
      </c>
      <c r="H24" s="67" t="str">
        <f ca="1">IF(ISBLANK(INDIRECT(ADDRESS(K24*2+2,3))),"",INDIRECT(ADDRESS(K24*2+2,3)))</f>
        <v>Алиева</v>
      </c>
      <c r="I24" s="65"/>
      <c r="J24" s="65"/>
      <c r="K24" s="37">
        <v>4</v>
      </c>
      <c r="L24" s="35" t="s">
        <v>9</v>
      </c>
      <c r="M24" s="38"/>
    </row>
    <row r="25" spans="1:13" s="32" customFormat="1" ht="30" customHeight="1" thickBot="1" x14ac:dyDescent="0.4">
      <c r="A25" s="31"/>
      <c r="B25" s="37">
        <v>3</v>
      </c>
      <c r="C25" s="65" t="str">
        <f ca="1">IF(ISBLANK(INDIRECT(ADDRESS(B25*2+2,3))),"",INDIRECT(ADDRESS(B25*2+2,3)))</f>
        <v>Федотов</v>
      </c>
      <c r="D25" s="65"/>
      <c r="E25" s="66"/>
      <c r="F25" s="33">
        <v>8</v>
      </c>
      <c r="G25" s="34">
        <v>12</v>
      </c>
      <c r="H25" s="67" t="str">
        <f ca="1">IF(ISBLANK(INDIRECT(ADDRESS(K25*2+2,3))),"",INDIRECT(ADDRESS(K25*2+2,3)))</f>
        <v>Багаутдинова</v>
      </c>
      <c r="I25" s="65"/>
      <c r="J25" s="65"/>
      <c r="K25" s="37">
        <v>1</v>
      </c>
      <c r="L25" s="35" t="s">
        <v>9</v>
      </c>
      <c r="M25" s="38"/>
    </row>
  </sheetData>
  <mergeCells count="33">
    <mergeCell ref="C25:E25"/>
    <mergeCell ref="H25:J25"/>
    <mergeCell ref="C20:E20"/>
    <mergeCell ref="H20:J20"/>
    <mergeCell ref="C21:E21"/>
    <mergeCell ref="H21:J21"/>
    <mergeCell ref="B23:K23"/>
    <mergeCell ref="C24:E24"/>
    <mergeCell ref="H24:J24"/>
    <mergeCell ref="B19:K19"/>
    <mergeCell ref="B8:B9"/>
    <mergeCell ref="C8:E9"/>
    <mergeCell ref="J8:J9"/>
    <mergeCell ref="L8:L9"/>
    <mergeCell ref="B10:B11"/>
    <mergeCell ref="C10:E11"/>
    <mergeCell ref="J10:J11"/>
    <mergeCell ref="L10:L11"/>
    <mergeCell ref="B15:K15"/>
    <mergeCell ref="C16:E16"/>
    <mergeCell ref="H16:J16"/>
    <mergeCell ref="C17:E17"/>
    <mergeCell ref="H17:J17"/>
    <mergeCell ref="B1:K1"/>
    <mergeCell ref="B6:B7"/>
    <mergeCell ref="C6:E7"/>
    <mergeCell ref="J6:J7"/>
    <mergeCell ref="L6:L7"/>
    <mergeCell ref="C3:E3"/>
    <mergeCell ref="B4:B5"/>
    <mergeCell ref="C4:E5"/>
    <mergeCell ref="J4:J5"/>
    <mergeCell ref="L4:L5"/>
  </mergeCells>
  <printOptions horizontalCentered="1"/>
  <pageMargins left="0.25" right="0.25" top="0.75" bottom="0.75" header="0.3" footer="0.3"/>
  <pageSetup paperSize="9" scale="84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P7" sqref="P7"/>
    </sheetView>
  </sheetViews>
  <sheetFormatPr defaultRowHeight="15" x14ac:dyDescent="0.25"/>
  <cols>
    <col min="1" max="1" width="4" style="40" customWidth="1"/>
    <col min="2" max="12" width="10.28515625" customWidth="1"/>
    <col min="13" max="13" width="10.28515625" style="30" customWidth="1"/>
    <col min="14" max="15" width="10.28515625" customWidth="1"/>
  </cols>
  <sheetData>
    <row r="1" spans="1:13" ht="40.5" customHeight="1" x14ac:dyDescent="0.25">
      <c r="B1" s="41" t="s">
        <v>37</v>
      </c>
      <c r="C1" s="41"/>
      <c r="D1" s="41"/>
      <c r="E1" s="41"/>
      <c r="F1" s="41"/>
      <c r="G1" s="41"/>
      <c r="H1" s="41"/>
      <c r="I1" s="41"/>
      <c r="J1" s="41"/>
      <c r="K1" s="41"/>
    </row>
    <row r="2" spans="1:13" ht="15.75" thickBot="1" x14ac:dyDescent="0.3"/>
    <row r="3" spans="1:13" ht="30" customHeight="1" thickBot="1" x14ac:dyDescent="0.3">
      <c r="B3" s="39"/>
      <c r="C3" s="49" t="s">
        <v>0</v>
      </c>
      <c r="D3" s="50"/>
      <c r="E3" s="51"/>
      <c r="F3" s="1">
        <v>1</v>
      </c>
      <c r="G3" s="1">
        <v>2</v>
      </c>
      <c r="H3" s="2">
        <v>3</v>
      </c>
      <c r="I3" s="2">
        <v>4</v>
      </c>
      <c r="J3" s="39" t="s">
        <v>1</v>
      </c>
      <c r="K3" s="1" t="s">
        <v>3</v>
      </c>
      <c r="L3" s="19" t="s">
        <v>2</v>
      </c>
    </row>
    <row r="4" spans="1:13" ht="24" customHeight="1" x14ac:dyDescent="0.25">
      <c r="B4" s="52">
        <v>1</v>
      </c>
      <c r="C4" s="53" t="s">
        <v>38</v>
      </c>
      <c r="D4" s="54"/>
      <c r="E4" s="55"/>
      <c r="F4" s="7" t="s">
        <v>7</v>
      </c>
      <c r="G4" s="3" t="str">
        <f ca="1">INDIRECT(ADDRESS(21,6))&amp;":"&amp;INDIRECT(ADDRESS(21,7))</f>
        <v>3:13</v>
      </c>
      <c r="H4" s="3" t="str">
        <f ca="1">INDIRECT(ADDRESS(25,7))&amp;":"&amp;INDIRECT(ADDRESS(25,6))</f>
        <v>13:2</v>
      </c>
      <c r="I4" s="18" t="str">
        <f ca="1">INDIRECT(ADDRESS(16,6))&amp;":"&amp;INDIRECT(ADDRESS(16,7))</f>
        <v>13:2</v>
      </c>
      <c r="J4" s="56">
        <f ca="1">IF(COUNT(F5:I5)=0,"",COUNTIF(F5:I5,"&gt;0")+0.5*COUNTIF(F5:I5,0))</f>
        <v>2</v>
      </c>
      <c r="K4" s="21"/>
      <c r="L4" s="57">
        <v>2</v>
      </c>
    </row>
    <row r="5" spans="1:13" ht="24" customHeight="1" x14ac:dyDescent="0.25">
      <c r="B5" s="43"/>
      <c r="C5" s="44"/>
      <c r="D5" s="45"/>
      <c r="E5" s="46"/>
      <c r="F5" s="11" t="s">
        <v>7</v>
      </c>
      <c r="G5" s="14">
        <f ca="1">IF(LEN(INDIRECT(ADDRESS(ROW()-1, COLUMN())))=1,"",INDIRECT(ADDRESS(21,6))-INDIRECT(ADDRESS(21,7)))</f>
        <v>-10</v>
      </c>
      <c r="H5" s="14">
        <f ca="1">IF(LEN(INDIRECT(ADDRESS(ROW()-1, COLUMN())))=1,"",INDIRECT(ADDRESS(25,7))-INDIRECT(ADDRESS(25,6)))</f>
        <v>11</v>
      </c>
      <c r="I5" s="15">
        <f ca="1">IF(LEN(INDIRECT(ADDRESS(ROW()-1, COLUMN())))=1,"",INDIRECT(ADDRESS(16,6))-INDIRECT(ADDRESS(16,7)))</f>
        <v>11</v>
      </c>
      <c r="J5" s="47"/>
      <c r="K5" s="14">
        <f ca="1">IF(COUNT(F5:I5)=0,"",SUM(F5:I5))</f>
        <v>12</v>
      </c>
      <c r="L5" s="48"/>
    </row>
    <row r="6" spans="1:13" ht="24" customHeight="1" x14ac:dyDescent="0.25">
      <c r="B6" s="42">
        <v>2</v>
      </c>
      <c r="C6" s="44" t="s">
        <v>39</v>
      </c>
      <c r="D6" s="45"/>
      <c r="E6" s="46"/>
      <c r="F6" s="9" t="str">
        <f ca="1">INDIRECT(ADDRESS(21,7))&amp;":"&amp;INDIRECT(ADDRESS(21,6))</f>
        <v>13:3</v>
      </c>
      <c r="G6" s="5" t="s">
        <v>7</v>
      </c>
      <c r="H6" s="4" t="str">
        <f ca="1">INDIRECT(ADDRESS(17,6))&amp;":"&amp;INDIRECT(ADDRESS(17,7))</f>
        <v>3:13</v>
      </c>
      <c r="I6" s="8" t="str">
        <f ca="1">INDIRECT(ADDRESS(24,6))&amp;":"&amp;INDIRECT(ADDRESS(24,7))</f>
        <v>13:5</v>
      </c>
      <c r="J6" s="47">
        <f ca="1">IF(COUNT(F7:I7)=0,"",COUNTIF(F7:I7,"&gt;0")+0.5*COUNTIF(F7:I7,0))</f>
        <v>2</v>
      </c>
      <c r="K6" s="14"/>
      <c r="L6" s="48">
        <v>1</v>
      </c>
    </row>
    <row r="7" spans="1:13" ht="24" customHeight="1" x14ac:dyDescent="0.25">
      <c r="B7" s="43"/>
      <c r="C7" s="44"/>
      <c r="D7" s="45"/>
      <c r="E7" s="46"/>
      <c r="F7" s="20">
        <f ca="1">IF(LEN(INDIRECT(ADDRESS(ROW()-1, COLUMN())))=1,"",INDIRECT(ADDRESS(21,7))-INDIRECT(ADDRESS(21,6)))</f>
        <v>10</v>
      </c>
      <c r="G7" s="12" t="s">
        <v>7</v>
      </c>
      <c r="H7" s="14">
        <f ca="1">IF(LEN(INDIRECT(ADDRESS(ROW()-1, COLUMN())))=1,"",INDIRECT(ADDRESS(17,6))-INDIRECT(ADDRESS(17,7)))</f>
        <v>-10</v>
      </c>
      <c r="I7" s="15">
        <f ca="1">IF(LEN(INDIRECT(ADDRESS(ROW()-1, COLUMN())))=1,"",INDIRECT(ADDRESS(24,6))-INDIRECT(ADDRESS(24,7)))</f>
        <v>8</v>
      </c>
      <c r="J7" s="47"/>
      <c r="K7" s="14">
        <f ca="1">IF(COUNT(F7:I7)=0,"",SUM(F7:I7))</f>
        <v>8</v>
      </c>
      <c r="L7" s="48"/>
    </row>
    <row r="8" spans="1:13" ht="24" customHeight="1" x14ac:dyDescent="0.25">
      <c r="B8" s="42">
        <v>3</v>
      </c>
      <c r="C8" s="44" t="s">
        <v>40</v>
      </c>
      <c r="D8" s="45"/>
      <c r="E8" s="46"/>
      <c r="F8" s="9" t="str">
        <f ca="1">INDIRECT(ADDRESS(25,6))&amp;":"&amp;INDIRECT(ADDRESS(25,7))</f>
        <v>2:13</v>
      </c>
      <c r="G8" s="4" t="str">
        <f ca="1">INDIRECT(ADDRESS(17,7))&amp;":"&amp;INDIRECT(ADDRESS(17,6))</f>
        <v>13:3</v>
      </c>
      <c r="H8" s="5" t="s">
        <v>7</v>
      </c>
      <c r="I8" s="8" t="str">
        <f ca="1">INDIRECT(ADDRESS(20,7))&amp;":"&amp;INDIRECT(ADDRESS(20,6))</f>
        <v>8:11</v>
      </c>
      <c r="J8" s="47">
        <f ca="1">IF(COUNT(F9:I9)=0,"",COUNTIF(F9:I9,"&gt;0")+0.5*COUNTIF(F9:I9,0))</f>
        <v>1</v>
      </c>
      <c r="K8" s="14"/>
      <c r="L8" s="48">
        <v>4</v>
      </c>
    </row>
    <row r="9" spans="1:13" ht="24" customHeight="1" x14ac:dyDescent="0.25">
      <c r="B9" s="43"/>
      <c r="C9" s="44"/>
      <c r="D9" s="45"/>
      <c r="E9" s="46"/>
      <c r="F9" s="20">
        <f ca="1">IF(LEN(INDIRECT(ADDRESS(ROW()-1, COLUMN())))=1,"",INDIRECT(ADDRESS(25,6))-INDIRECT(ADDRESS(25,7)))</f>
        <v>-11</v>
      </c>
      <c r="G9" s="14">
        <f ca="1">IF(LEN(INDIRECT(ADDRESS(ROW()-1, COLUMN())))=1,"",INDIRECT(ADDRESS(17,7))-INDIRECT(ADDRESS(17,6)))</f>
        <v>10</v>
      </c>
      <c r="H9" s="12" t="s">
        <v>7</v>
      </c>
      <c r="I9" s="15">
        <f ca="1">IF(LEN(INDIRECT(ADDRESS(ROW()-1, COLUMN())))=1,"",INDIRECT(ADDRESS(20,7))-INDIRECT(ADDRESS(20,6)))</f>
        <v>-3</v>
      </c>
      <c r="J9" s="47"/>
      <c r="K9" s="14">
        <f ca="1">IF(COUNT(F9:I9)=0,"",SUM(F9:I9))</f>
        <v>-4</v>
      </c>
      <c r="L9" s="48"/>
    </row>
    <row r="10" spans="1:13" ht="24" customHeight="1" x14ac:dyDescent="0.25">
      <c r="B10" s="42">
        <v>4</v>
      </c>
      <c r="C10" s="44" t="s">
        <v>41</v>
      </c>
      <c r="D10" s="45"/>
      <c r="E10" s="46"/>
      <c r="F10" s="9" t="str">
        <f ca="1">INDIRECT(ADDRESS(16,7))&amp;":"&amp;INDIRECT(ADDRESS(16,6))</f>
        <v>2:13</v>
      </c>
      <c r="G10" s="4" t="str">
        <f ca="1">INDIRECT(ADDRESS(24,7))&amp;":"&amp;INDIRECT(ADDRESS(24,6))</f>
        <v>5:13</v>
      </c>
      <c r="H10" s="4" t="str">
        <f ca="1">INDIRECT(ADDRESS(20,6))&amp;":"&amp;INDIRECT(ADDRESS(20,7))</f>
        <v>11:8</v>
      </c>
      <c r="I10" s="10" t="s">
        <v>7</v>
      </c>
      <c r="J10" s="47">
        <f ca="1">IF(COUNT(F11:I11)=0,"",COUNTIF(F11:I11,"&gt;0")+0.5*COUNTIF(F11:I11,0))</f>
        <v>1</v>
      </c>
      <c r="K10" s="14"/>
      <c r="L10" s="48">
        <v>3</v>
      </c>
    </row>
    <row r="11" spans="1:13" ht="24" customHeight="1" thickBot="1" x14ac:dyDescent="0.3">
      <c r="B11" s="59"/>
      <c r="C11" s="60"/>
      <c r="D11" s="61"/>
      <c r="E11" s="62"/>
      <c r="F11" s="17">
        <f ca="1">IF(LEN(INDIRECT(ADDRESS(ROW()-1, COLUMN())))=1,"",INDIRECT(ADDRESS(16,7))-INDIRECT(ADDRESS(16,6)))</f>
        <v>-11</v>
      </c>
      <c r="G11" s="16">
        <f ca="1">IF(LEN(INDIRECT(ADDRESS(ROW()-1, COLUMN())))=1,"",INDIRECT(ADDRESS(24,7))-INDIRECT(ADDRESS(24,6)))</f>
        <v>-8</v>
      </c>
      <c r="H11" s="16">
        <f ca="1">IF(LEN(INDIRECT(ADDRESS(ROW()-1, COLUMN())))=1,"",INDIRECT(ADDRESS(20,6))-INDIRECT(ADDRESS(20,7)))</f>
        <v>3</v>
      </c>
      <c r="I11" s="13" t="s">
        <v>7</v>
      </c>
      <c r="J11" s="63"/>
      <c r="K11" s="16">
        <f ca="1">IF(COUNT(F11:I11)=0,"",SUM(F11:I11))</f>
        <v>-16</v>
      </c>
      <c r="L11" s="64"/>
    </row>
    <row r="15" spans="1:13" s="32" customFormat="1" ht="30" customHeight="1" thickBot="1" x14ac:dyDescent="0.4">
      <c r="A15" s="31"/>
      <c r="B15" s="58" t="s">
        <v>4</v>
      </c>
      <c r="C15" s="58"/>
      <c r="D15" s="58"/>
      <c r="E15" s="58"/>
      <c r="F15" s="58"/>
      <c r="G15" s="58"/>
      <c r="H15" s="58"/>
      <c r="I15" s="58"/>
      <c r="J15" s="58"/>
      <c r="K15" s="58"/>
      <c r="M15" s="36"/>
    </row>
    <row r="16" spans="1:13" s="32" customFormat="1" ht="30" customHeight="1" thickBot="1" x14ac:dyDescent="0.4">
      <c r="A16" s="31"/>
      <c r="B16" s="37">
        <v>1</v>
      </c>
      <c r="C16" s="65" t="str">
        <f ca="1">IF(ISBLANK(INDIRECT(ADDRESS(B16*2+2,3))),"",INDIRECT(ADDRESS(B16*2+2,3)))</f>
        <v>Лямунов</v>
      </c>
      <c r="D16" s="65"/>
      <c r="E16" s="66"/>
      <c r="F16" s="33">
        <v>13</v>
      </c>
      <c r="G16" s="34">
        <v>2</v>
      </c>
      <c r="H16" s="67" t="str">
        <f ca="1">IF(ISBLANK(INDIRECT(ADDRESS(K16*2+2,3))),"",INDIRECT(ADDRESS(K16*2+2,3)))</f>
        <v>Склокина</v>
      </c>
      <c r="I16" s="65"/>
      <c r="J16" s="65"/>
      <c r="K16" s="37">
        <v>4</v>
      </c>
      <c r="L16" s="35" t="s">
        <v>9</v>
      </c>
      <c r="M16" s="38"/>
    </row>
    <row r="17" spans="1:13" s="32" customFormat="1" ht="30" customHeight="1" thickBot="1" x14ac:dyDescent="0.4">
      <c r="A17" s="31"/>
      <c r="B17" s="37">
        <v>2</v>
      </c>
      <c r="C17" s="65" t="str">
        <f ca="1">IF(ISBLANK(INDIRECT(ADDRESS(B17*2+2,3))),"",INDIRECT(ADDRESS(B17*2+2,3)))</f>
        <v>Агапов</v>
      </c>
      <c r="D17" s="65"/>
      <c r="E17" s="66"/>
      <c r="F17" s="33">
        <v>3</v>
      </c>
      <c r="G17" s="34">
        <v>13</v>
      </c>
      <c r="H17" s="67" t="str">
        <f ca="1">IF(ISBLANK(INDIRECT(ADDRESS(K17*2+2,3))),"",INDIRECT(ADDRESS(K17*2+2,3)))</f>
        <v>Гаркавый</v>
      </c>
      <c r="I17" s="65"/>
      <c r="J17" s="65"/>
      <c r="K17" s="37">
        <v>3</v>
      </c>
      <c r="L17" s="35" t="s">
        <v>9</v>
      </c>
      <c r="M17" s="38"/>
    </row>
    <row r="18" spans="1:13" s="32" customFormat="1" ht="30" customHeight="1" x14ac:dyDescent="0.35">
      <c r="A18" s="31"/>
      <c r="M18" s="38"/>
    </row>
    <row r="19" spans="1:13" s="32" customFormat="1" ht="30" customHeight="1" thickBot="1" x14ac:dyDescent="0.4">
      <c r="A19" s="31"/>
      <c r="B19" s="58" t="s">
        <v>5</v>
      </c>
      <c r="C19" s="58"/>
      <c r="D19" s="58"/>
      <c r="E19" s="58"/>
      <c r="F19" s="58"/>
      <c r="G19" s="58"/>
      <c r="H19" s="58"/>
      <c r="I19" s="58"/>
      <c r="J19" s="58"/>
      <c r="K19" s="58"/>
      <c r="M19" s="38"/>
    </row>
    <row r="20" spans="1:13" s="32" customFormat="1" ht="30" customHeight="1" thickBot="1" x14ac:dyDescent="0.4">
      <c r="A20" s="31"/>
      <c r="B20" s="37">
        <v>4</v>
      </c>
      <c r="C20" s="65" t="str">
        <f ca="1">IF(ISBLANK(INDIRECT(ADDRESS(B20*2+2,3))),"",INDIRECT(ADDRESS(B20*2+2,3)))</f>
        <v>Склокина</v>
      </c>
      <c r="D20" s="65"/>
      <c r="E20" s="66"/>
      <c r="F20" s="33">
        <v>11</v>
      </c>
      <c r="G20" s="34">
        <v>8</v>
      </c>
      <c r="H20" s="67" t="str">
        <f ca="1">IF(ISBLANK(INDIRECT(ADDRESS(K20*2+2,3))),"",INDIRECT(ADDRESS(K20*2+2,3)))</f>
        <v>Гаркавый</v>
      </c>
      <c r="I20" s="65"/>
      <c r="J20" s="65"/>
      <c r="K20" s="37">
        <v>3</v>
      </c>
      <c r="L20" s="35" t="s">
        <v>9</v>
      </c>
      <c r="M20" s="38"/>
    </row>
    <row r="21" spans="1:13" s="32" customFormat="1" ht="30" customHeight="1" thickBot="1" x14ac:dyDescent="0.4">
      <c r="A21" s="31"/>
      <c r="B21" s="37">
        <v>1</v>
      </c>
      <c r="C21" s="65" t="str">
        <f ca="1">IF(ISBLANK(INDIRECT(ADDRESS(B21*2+2,3))),"",INDIRECT(ADDRESS(B21*2+2,3)))</f>
        <v>Лямунов</v>
      </c>
      <c r="D21" s="65"/>
      <c r="E21" s="66"/>
      <c r="F21" s="33">
        <v>3</v>
      </c>
      <c r="G21" s="34">
        <v>13</v>
      </c>
      <c r="H21" s="67" t="str">
        <f ca="1">IF(ISBLANK(INDIRECT(ADDRESS(K21*2+2,3))),"",INDIRECT(ADDRESS(K21*2+2,3)))</f>
        <v>Агапов</v>
      </c>
      <c r="I21" s="65"/>
      <c r="J21" s="65"/>
      <c r="K21" s="37">
        <v>2</v>
      </c>
      <c r="L21" s="35" t="s">
        <v>9</v>
      </c>
      <c r="M21" s="38"/>
    </row>
    <row r="22" spans="1:13" s="32" customFormat="1" ht="30" customHeight="1" x14ac:dyDescent="0.35">
      <c r="A22" s="31"/>
      <c r="M22" s="38"/>
    </row>
    <row r="23" spans="1:13" s="32" customFormat="1" ht="30" customHeight="1" thickBot="1" x14ac:dyDescent="0.4">
      <c r="A23" s="31"/>
      <c r="B23" s="58" t="s">
        <v>6</v>
      </c>
      <c r="C23" s="58"/>
      <c r="D23" s="58"/>
      <c r="E23" s="58"/>
      <c r="F23" s="58"/>
      <c r="G23" s="58"/>
      <c r="H23" s="58"/>
      <c r="I23" s="58"/>
      <c r="J23" s="58"/>
      <c r="K23" s="58"/>
      <c r="M23" s="38"/>
    </row>
    <row r="24" spans="1:13" s="32" customFormat="1" ht="30" customHeight="1" thickBot="1" x14ac:dyDescent="0.4">
      <c r="A24" s="31"/>
      <c r="B24" s="37">
        <v>2</v>
      </c>
      <c r="C24" s="65" t="str">
        <f ca="1">IF(ISBLANK(INDIRECT(ADDRESS(B24*2+2,3))),"",INDIRECT(ADDRESS(B24*2+2,3)))</f>
        <v>Агапов</v>
      </c>
      <c r="D24" s="65"/>
      <c r="E24" s="66"/>
      <c r="F24" s="33">
        <v>13</v>
      </c>
      <c r="G24" s="34">
        <v>5</v>
      </c>
      <c r="H24" s="67" t="str">
        <f ca="1">IF(ISBLANK(INDIRECT(ADDRESS(K24*2+2,3))),"",INDIRECT(ADDRESS(K24*2+2,3)))</f>
        <v>Склокина</v>
      </c>
      <c r="I24" s="65"/>
      <c r="J24" s="65"/>
      <c r="K24" s="37">
        <v>4</v>
      </c>
      <c r="L24" s="35" t="s">
        <v>9</v>
      </c>
      <c r="M24" s="38"/>
    </row>
    <row r="25" spans="1:13" s="32" customFormat="1" ht="30" customHeight="1" thickBot="1" x14ac:dyDescent="0.4">
      <c r="A25" s="31"/>
      <c r="B25" s="37">
        <v>3</v>
      </c>
      <c r="C25" s="65" t="str">
        <f ca="1">IF(ISBLANK(INDIRECT(ADDRESS(B25*2+2,3))),"",INDIRECT(ADDRESS(B25*2+2,3)))</f>
        <v>Гаркавый</v>
      </c>
      <c r="D25" s="65"/>
      <c r="E25" s="66"/>
      <c r="F25" s="33">
        <v>2</v>
      </c>
      <c r="G25" s="34">
        <v>13</v>
      </c>
      <c r="H25" s="67" t="str">
        <f ca="1">IF(ISBLANK(INDIRECT(ADDRESS(K25*2+2,3))),"",INDIRECT(ADDRESS(K25*2+2,3)))</f>
        <v>Лямунов</v>
      </c>
      <c r="I25" s="65"/>
      <c r="J25" s="65"/>
      <c r="K25" s="37">
        <v>1</v>
      </c>
      <c r="L25" s="35" t="s">
        <v>9</v>
      </c>
      <c r="M25" s="38"/>
    </row>
  </sheetData>
  <mergeCells count="33">
    <mergeCell ref="B23:K23"/>
    <mergeCell ref="C24:E24"/>
    <mergeCell ref="H24:J24"/>
    <mergeCell ref="C25:E25"/>
    <mergeCell ref="H25:J25"/>
    <mergeCell ref="C21:E21"/>
    <mergeCell ref="H21:J21"/>
    <mergeCell ref="B10:B11"/>
    <mergeCell ref="C10:E11"/>
    <mergeCell ref="J10:J11"/>
    <mergeCell ref="C17:E17"/>
    <mergeCell ref="H17:J17"/>
    <mergeCell ref="B19:K19"/>
    <mergeCell ref="C20:E20"/>
    <mergeCell ref="H20:J20"/>
    <mergeCell ref="L10:L11"/>
    <mergeCell ref="B15:K15"/>
    <mergeCell ref="C16:E16"/>
    <mergeCell ref="H16:J16"/>
    <mergeCell ref="B6:B7"/>
    <mergeCell ref="C6:E7"/>
    <mergeCell ref="J6:J7"/>
    <mergeCell ref="L6:L7"/>
    <mergeCell ref="B8:B9"/>
    <mergeCell ref="C8:E9"/>
    <mergeCell ref="J8:J9"/>
    <mergeCell ref="L8:L9"/>
    <mergeCell ref="L4:L5"/>
    <mergeCell ref="B1:K1"/>
    <mergeCell ref="C3:E3"/>
    <mergeCell ref="B4:B5"/>
    <mergeCell ref="C4:E5"/>
    <mergeCell ref="J4:J5"/>
  </mergeCells>
  <printOptions horizontalCentered="1"/>
  <pageMargins left="0.25" right="0.25" top="0.75" bottom="0.75" header="0.3" footer="0.3"/>
  <pageSetup paperSize="9" scale="84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C24" sqref="C24:E25"/>
    </sheetView>
  </sheetViews>
  <sheetFormatPr defaultRowHeight="15" x14ac:dyDescent="0.25"/>
  <cols>
    <col min="1" max="1" width="4" style="40" customWidth="1"/>
    <col min="2" max="12" width="10.28515625" customWidth="1"/>
    <col min="13" max="13" width="10.28515625" style="30" customWidth="1"/>
    <col min="14" max="15" width="10.28515625" customWidth="1"/>
  </cols>
  <sheetData>
    <row r="1" spans="1:13" ht="40.5" customHeight="1" x14ac:dyDescent="0.25">
      <c r="B1" s="41" t="s">
        <v>42</v>
      </c>
      <c r="C1" s="41"/>
      <c r="D1" s="41"/>
      <c r="E1" s="41"/>
      <c r="F1" s="41"/>
      <c r="G1" s="41"/>
      <c r="H1" s="41"/>
      <c r="I1" s="41"/>
      <c r="J1" s="41"/>
      <c r="K1" s="41"/>
    </row>
    <row r="2" spans="1:13" ht="15.75" thickBot="1" x14ac:dyDescent="0.3"/>
    <row r="3" spans="1:13" ht="30" customHeight="1" thickBot="1" x14ac:dyDescent="0.3">
      <c r="B3" s="39"/>
      <c r="C3" s="49" t="s">
        <v>0</v>
      </c>
      <c r="D3" s="50"/>
      <c r="E3" s="51"/>
      <c r="F3" s="1">
        <v>1</v>
      </c>
      <c r="G3" s="1">
        <v>2</v>
      </c>
      <c r="H3" s="2">
        <v>3</v>
      </c>
      <c r="I3" s="2">
        <v>4</v>
      </c>
      <c r="J3" s="39" t="s">
        <v>1</v>
      </c>
      <c r="K3" s="1" t="s">
        <v>3</v>
      </c>
      <c r="L3" s="19" t="s">
        <v>2</v>
      </c>
    </row>
    <row r="4" spans="1:13" ht="24" customHeight="1" x14ac:dyDescent="0.25">
      <c r="B4" s="52">
        <v>1</v>
      </c>
      <c r="C4" s="53" t="s">
        <v>43</v>
      </c>
      <c r="D4" s="54"/>
      <c r="E4" s="55"/>
      <c r="F4" s="7" t="s">
        <v>7</v>
      </c>
      <c r="G4" s="3" t="str">
        <f ca="1">INDIRECT(ADDRESS(21,6))&amp;":"&amp;INDIRECT(ADDRESS(21,7))</f>
        <v>13:3</v>
      </c>
      <c r="H4" s="3" t="str">
        <f ca="1">INDIRECT(ADDRESS(25,7))&amp;":"&amp;INDIRECT(ADDRESS(25,6))</f>
        <v>13:5</v>
      </c>
      <c r="I4" s="18" t="str">
        <f ca="1">INDIRECT(ADDRESS(16,6))&amp;":"&amp;INDIRECT(ADDRESS(16,7))</f>
        <v>8:11</v>
      </c>
      <c r="J4" s="56">
        <f ca="1">IF(COUNT(F5:I5)=0,"",COUNTIF(F5:I5,"&gt;0")+0.5*COUNTIF(F5:I5,0))</f>
        <v>2</v>
      </c>
      <c r="K4" s="21"/>
      <c r="L4" s="57">
        <v>1</v>
      </c>
    </row>
    <row r="5" spans="1:13" ht="24" customHeight="1" x14ac:dyDescent="0.25">
      <c r="B5" s="43"/>
      <c r="C5" s="44"/>
      <c r="D5" s="45"/>
      <c r="E5" s="46"/>
      <c r="F5" s="11" t="s">
        <v>7</v>
      </c>
      <c r="G5" s="14">
        <f ca="1">IF(LEN(INDIRECT(ADDRESS(ROW()-1, COLUMN())))=1,"",INDIRECT(ADDRESS(21,6))-INDIRECT(ADDRESS(21,7)))</f>
        <v>10</v>
      </c>
      <c r="H5" s="14">
        <f ca="1">IF(LEN(INDIRECT(ADDRESS(ROW()-1, COLUMN())))=1,"",INDIRECT(ADDRESS(25,7))-INDIRECT(ADDRESS(25,6)))</f>
        <v>8</v>
      </c>
      <c r="I5" s="15">
        <f ca="1">IF(LEN(INDIRECT(ADDRESS(ROW()-1, COLUMN())))=1,"",INDIRECT(ADDRESS(16,6))-INDIRECT(ADDRESS(16,7)))</f>
        <v>-3</v>
      </c>
      <c r="J5" s="47"/>
      <c r="K5" s="14">
        <f ca="1">IF(COUNT(F5:I5)=0,"",SUM(F5:I5))</f>
        <v>15</v>
      </c>
      <c r="L5" s="48"/>
    </row>
    <row r="6" spans="1:13" ht="24" customHeight="1" x14ac:dyDescent="0.25">
      <c r="B6" s="42">
        <v>2</v>
      </c>
      <c r="C6" s="44" t="s">
        <v>44</v>
      </c>
      <c r="D6" s="45"/>
      <c r="E6" s="46"/>
      <c r="F6" s="9" t="str">
        <f ca="1">INDIRECT(ADDRESS(21,7))&amp;":"&amp;INDIRECT(ADDRESS(21,6))</f>
        <v>3:13</v>
      </c>
      <c r="G6" s="5" t="s">
        <v>7</v>
      </c>
      <c r="H6" s="4" t="str">
        <f ca="1">INDIRECT(ADDRESS(17,6))&amp;":"&amp;INDIRECT(ADDRESS(17,7))</f>
        <v>13:0</v>
      </c>
      <c r="I6" s="8" t="str">
        <f ca="1">INDIRECT(ADDRESS(24,6))&amp;":"&amp;INDIRECT(ADDRESS(24,7))</f>
        <v>13:5</v>
      </c>
      <c r="J6" s="47">
        <f ca="1">IF(COUNT(F7:I7)=0,"",COUNTIF(F7:I7,"&gt;0")+0.5*COUNTIF(F7:I7,0))</f>
        <v>2</v>
      </c>
      <c r="K6" s="14"/>
      <c r="L6" s="48">
        <v>2</v>
      </c>
    </row>
    <row r="7" spans="1:13" ht="24" customHeight="1" x14ac:dyDescent="0.25">
      <c r="B7" s="43"/>
      <c r="C7" s="44"/>
      <c r="D7" s="45"/>
      <c r="E7" s="46"/>
      <c r="F7" s="20">
        <f ca="1">IF(LEN(INDIRECT(ADDRESS(ROW()-1, COLUMN())))=1,"",INDIRECT(ADDRESS(21,7))-INDIRECT(ADDRESS(21,6)))</f>
        <v>-10</v>
      </c>
      <c r="G7" s="12" t="s">
        <v>7</v>
      </c>
      <c r="H7" s="14">
        <f ca="1">IF(LEN(INDIRECT(ADDRESS(ROW()-1, COLUMN())))=1,"",INDIRECT(ADDRESS(17,6))-INDIRECT(ADDRESS(17,7)))</f>
        <v>13</v>
      </c>
      <c r="I7" s="15">
        <f ca="1">IF(LEN(INDIRECT(ADDRESS(ROW()-1, COLUMN())))=1,"",INDIRECT(ADDRESS(24,6))-INDIRECT(ADDRESS(24,7)))</f>
        <v>8</v>
      </c>
      <c r="J7" s="47"/>
      <c r="K7" s="14">
        <f ca="1">IF(COUNT(F7:I7)=0,"",SUM(F7:I7))</f>
        <v>11</v>
      </c>
      <c r="L7" s="48"/>
    </row>
    <row r="8" spans="1:13" ht="24" customHeight="1" x14ac:dyDescent="0.25">
      <c r="B8" s="42">
        <v>3</v>
      </c>
      <c r="C8" s="44" t="s">
        <v>45</v>
      </c>
      <c r="D8" s="45"/>
      <c r="E8" s="46"/>
      <c r="F8" s="9" t="str">
        <f ca="1">INDIRECT(ADDRESS(25,6))&amp;":"&amp;INDIRECT(ADDRESS(25,7))</f>
        <v>5:13</v>
      </c>
      <c r="G8" s="4" t="str">
        <f ca="1">INDIRECT(ADDRESS(17,7))&amp;":"&amp;INDIRECT(ADDRESS(17,6))</f>
        <v>0:13</v>
      </c>
      <c r="H8" s="5" t="s">
        <v>7</v>
      </c>
      <c r="I8" s="8" t="str">
        <f ca="1">INDIRECT(ADDRESS(20,7))&amp;":"&amp;INDIRECT(ADDRESS(20,6))</f>
        <v>4:13</v>
      </c>
      <c r="J8" s="47">
        <f ca="1">IF(COUNT(F9:I9)=0,"",COUNTIF(F9:I9,"&gt;0")+0.5*COUNTIF(F9:I9,0))</f>
        <v>0</v>
      </c>
      <c r="K8" s="14"/>
      <c r="L8" s="48">
        <v>4</v>
      </c>
    </row>
    <row r="9" spans="1:13" ht="24" customHeight="1" x14ac:dyDescent="0.25">
      <c r="B9" s="43"/>
      <c r="C9" s="44"/>
      <c r="D9" s="45"/>
      <c r="E9" s="46"/>
      <c r="F9" s="20">
        <f ca="1">IF(LEN(INDIRECT(ADDRESS(ROW()-1, COLUMN())))=1,"",INDIRECT(ADDRESS(25,6))-INDIRECT(ADDRESS(25,7)))</f>
        <v>-8</v>
      </c>
      <c r="G9" s="14">
        <f ca="1">IF(LEN(INDIRECT(ADDRESS(ROW()-1, COLUMN())))=1,"",INDIRECT(ADDRESS(17,7))-INDIRECT(ADDRESS(17,6)))</f>
        <v>-13</v>
      </c>
      <c r="H9" s="12" t="s">
        <v>7</v>
      </c>
      <c r="I9" s="15">
        <f ca="1">IF(LEN(INDIRECT(ADDRESS(ROW()-1, COLUMN())))=1,"",INDIRECT(ADDRESS(20,7))-INDIRECT(ADDRESS(20,6)))</f>
        <v>-9</v>
      </c>
      <c r="J9" s="47"/>
      <c r="K9" s="14">
        <f ca="1">IF(COUNT(F9:I9)=0,"",SUM(F9:I9))</f>
        <v>-30</v>
      </c>
      <c r="L9" s="48"/>
    </row>
    <row r="10" spans="1:13" ht="24" customHeight="1" x14ac:dyDescent="0.25">
      <c r="B10" s="42">
        <v>4</v>
      </c>
      <c r="C10" s="44" t="s">
        <v>46</v>
      </c>
      <c r="D10" s="45"/>
      <c r="E10" s="46"/>
      <c r="F10" s="9" t="str">
        <f ca="1">INDIRECT(ADDRESS(16,7))&amp;":"&amp;INDIRECT(ADDRESS(16,6))</f>
        <v>11:8</v>
      </c>
      <c r="G10" s="4" t="str">
        <f ca="1">INDIRECT(ADDRESS(24,7))&amp;":"&amp;INDIRECT(ADDRESS(24,6))</f>
        <v>5:13</v>
      </c>
      <c r="H10" s="4" t="str">
        <f ca="1">INDIRECT(ADDRESS(20,6))&amp;":"&amp;INDIRECT(ADDRESS(20,7))</f>
        <v>13:4</v>
      </c>
      <c r="I10" s="10" t="s">
        <v>7</v>
      </c>
      <c r="J10" s="47">
        <f ca="1">IF(COUNT(F11:I11)=0,"",COUNTIF(F11:I11,"&gt;0")+0.5*COUNTIF(F11:I11,0))</f>
        <v>2</v>
      </c>
      <c r="K10" s="14"/>
      <c r="L10" s="48">
        <v>3</v>
      </c>
    </row>
    <row r="11" spans="1:13" ht="24" customHeight="1" thickBot="1" x14ac:dyDescent="0.3">
      <c r="B11" s="59"/>
      <c r="C11" s="60"/>
      <c r="D11" s="61"/>
      <c r="E11" s="62"/>
      <c r="F11" s="17">
        <f ca="1">IF(LEN(INDIRECT(ADDRESS(ROW()-1, COLUMN())))=1,"",INDIRECT(ADDRESS(16,7))-INDIRECT(ADDRESS(16,6)))</f>
        <v>3</v>
      </c>
      <c r="G11" s="16">
        <f ca="1">IF(LEN(INDIRECT(ADDRESS(ROW()-1, COLUMN())))=1,"",INDIRECT(ADDRESS(24,7))-INDIRECT(ADDRESS(24,6)))</f>
        <v>-8</v>
      </c>
      <c r="H11" s="16">
        <f ca="1">IF(LEN(INDIRECT(ADDRESS(ROW()-1, COLUMN())))=1,"",INDIRECT(ADDRESS(20,6))-INDIRECT(ADDRESS(20,7)))</f>
        <v>9</v>
      </c>
      <c r="I11" s="13" t="s">
        <v>7</v>
      </c>
      <c r="J11" s="63"/>
      <c r="K11" s="16">
        <f ca="1">IF(COUNT(F11:I11)=0,"",SUM(F11:I11))</f>
        <v>4</v>
      </c>
      <c r="L11" s="64"/>
    </row>
    <row r="15" spans="1:13" s="32" customFormat="1" ht="30" customHeight="1" thickBot="1" x14ac:dyDescent="0.4">
      <c r="A15" s="31"/>
      <c r="B15" s="58" t="s">
        <v>4</v>
      </c>
      <c r="C15" s="58"/>
      <c r="D15" s="58"/>
      <c r="E15" s="58"/>
      <c r="F15" s="58"/>
      <c r="G15" s="58"/>
      <c r="H15" s="58"/>
      <c r="I15" s="58"/>
      <c r="J15" s="58"/>
      <c r="K15" s="58"/>
      <c r="M15" s="36"/>
    </row>
    <row r="16" spans="1:13" s="32" customFormat="1" ht="30" customHeight="1" thickBot="1" x14ac:dyDescent="0.4">
      <c r="A16" s="31"/>
      <c r="B16" s="37">
        <v>1</v>
      </c>
      <c r="C16" s="65" t="str">
        <f ca="1">IF(ISBLANK(INDIRECT(ADDRESS(B16*2+2,3))),"",INDIRECT(ADDRESS(B16*2+2,3)))</f>
        <v>Зимин</v>
      </c>
      <c r="D16" s="65"/>
      <c r="E16" s="66"/>
      <c r="F16" s="33">
        <v>8</v>
      </c>
      <c r="G16" s="34">
        <v>11</v>
      </c>
      <c r="H16" s="67" t="str">
        <f ca="1">IF(ISBLANK(INDIRECT(ADDRESS(K16*2+2,3))),"",INDIRECT(ADDRESS(K16*2+2,3)))</f>
        <v>Леонов</v>
      </c>
      <c r="I16" s="65"/>
      <c r="J16" s="65"/>
      <c r="K16" s="37">
        <v>4</v>
      </c>
      <c r="L16" s="35" t="s">
        <v>9</v>
      </c>
      <c r="M16" s="38"/>
    </row>
    <row r="17" spans="1:13" s="32" customFormat="1" ht="30" customHeight="1" thickBot="1" x14ac:dyDescent="0.4">
      <c r="A17" s="31"/>
      <c r="B17" s="37">
        <v>2</v>
      </c>
      <c r="C17" s="65" t="str">
        <f ca="1">IF(ISBLANK(INDIRECT(ADDRESS(B17*2+2,3))),"",INDIRECT(ADDRESS(B17*2+2,3)))</f>
        <v>Гаджиев</v>
      </c>
      <c r="D17" s="65"/>
      <c r="E17" s="66"/>
      <c r="F17" s="33">
        <v>13</v>
      </c>
      <c r="G17" s="34">
        <v>0</v>
      </c>
      <c r="H17" s="67" t="str">
        <f ca="1">IF(ISBLANK(INDIRECT(ADDRESS(K17*2+2,3))),"",INDIRECT(ADDRESS(K17*2+2,3)))</f>
        <v>Кузнецова</v>
      </c>
      <c r="I17" s="65"/>
      <c r="J17" s="65"/>
      <c r="K17" s="37">
        <v>3</v>
      </c>
      <c r="L17" s="35" t="s">
        <v>9</v>
      </c>
      <c r="M17" s="38"/>
    </row>
    <row r="18" spans="1:13" s="32" customFormat="1" ht="30" customHeight="1" x14ac:dyDescent="0.35">
      <c r="A18" s="31"/>
      <c r="M18" s="38"/>
    </row>
    <row r="19" spans="1:13" s="32" customFormat="1" ht="30" customHeight="1" thickBot="1" x14ac:dyDescent="0.4">
      <c r="A19" s="31"/>
      <c r="B19" s="58" t="s">
        <v>5</v>
      </c>
      <c r="C19" s="58"/>
      <c r="D19" s="58"/>
      <c r="E19" s="58"/>
      <c r="F19" s="58"/>
      <c r="G19" s="58"/>
      <c r="H19" s="58"/>
      <c r="I19" s="58"/>
      <c r="J19" s="58"/>
      <c r="K19" s="58"/>
      <c r="M19" s="38"/>
    </row>
    <row r="20" spans="1:13" s="32" customFormat="1" ht="30" customHeight="1" thickBot="1" x14ac:dyDescent="0.4">
      <c r="A20" s="31"/>
      <c r="B20" s="37">
        <v>4</v>
      </c>
      <c r="C20" s="65" t="str">
        <f ca="1">IF(ISBLANK(INDIRECT(ADDRESS(B20*2+2,3))),"",INDIRECT(ADDRESS(B20*2+2,3)))</f>
        <v>Леонов</v>
      </c>
      <c r="D20" s="65"/>
      <c r="E20" s="66"/>
      <c r="F20" s="33">
        <v>13</v>
      </c>
      <c r="G20" s="34">
        <v>4</v>
      </c>
      <c r="H20" s="67" t="str">
        <f ca="1">IF(ISBLANK(INDIRECT(ADDRESS(K20*2+2,3))),"",INDIRECT(ADDRESS(K20*2+2,3)))</f>
        <v>Кузнецова</v>
      </c>
      <c r="I20" s="65"/>
      <c r="J20" s="65"/>
      <c r="K20" s="37">
        <v>3</v>
      </c>
      <c r="L20" s="35" t="s">
        <v>9</v>
      </c>
      <c r="M20" s="38"/>
    </row>
    <row r="21" spans="1:13" s="32" customFormat="1" ht="30" customHeight="1" thickBot="1" x14ac:dyDescent="0.4">
      <c r="A21" s="31"/>
      <c r="B21" s="37">
        <v>1</v>
      </c>
      <c r="C21" s="65" t="str">
        <f ca="1">IF(ISBLANK(INDIRECT(ADDRESS(B21*2+2,3))),"",INDIRECT(ADDRESS(B21*2+2,3)))</f>
        <v>Зимин</v>
      </c>
      <c r="D21" s="65"/>
      <c r="E21" s="66"/>
      <c r="F21" s="33">
        <v>13</v>
      </c>
      <c r="G21" s="34">
        <v>3</v>
      </c>
      <c r="H21" s="67" t="str">
        <f ca="1">IF(ISBLANK(INDIRECT(ADDRESS(K21*2+2,3))),"",INDIRECT(ADDRESS(K21*2+2,3)))</f>
        <v>Гаджиев</v>
      </c>
      <c r="I21" s="65"/>
      <c r="J21" s="65"/>
      <c r="K21" s="37">
        <v>2</v>
      </c>
      <c r="L21" s="35" t="s">
        <v>9</v>
      </c>
      <c r="M21" s="38"/>
    </row>
    <row r="22" spans="1:13" s="32" customFormat="1" ht="30" customHeight="1" x14ac:dyDescent="0.35">
      <c r="A22" s="31"/>
      <c r="M22" s="38"/>
    </row>
    <row r="23" spans="1:13" s="32" customFormat="1" ht="30" customHeight="1" thickBot="1" x14ac:dyDescent="0.4">
      <c r="A23" s="31"/>
      <c r="B23" s="58" t="s">
        <v>6</v>
      </c>
      <c r="C23" s="58"/>
      <c r="D23" s="58"/>
      <c r="E23" s="58"/>
      <c r="F23" s="58"/>
      <c r="G23" s="58"/>
      <c r="H23" s="58"/>
      <c r="I23" s="58"/>
      <c r="J23" s="58"/>
      <c r="K23" s="58"/>
      <c r="M23" s="38"/>
    </row>
    <row r="24" spans="1:13" s="32" customFormat="1" ht="30" customHeight="1" thickBot="1" x14ac:dyDescent="0.4">
      <c r="A24" s="31"/>
      <c r="B24" s="37">
        <v>2</v>
      </c>
      <c r="C24" s="65" t="str">
        <f ca="1">IF(ISBLANK(INDIRECT(ADDRESS(B24*2+2,3))),"",INDIRECT(ADDRESS(B24*2+2,3)))</f>
        <v>Гаджиев</v>
      </c>
      <c r="D24" s="65"/>
      <c r="E24" s="66"/>
      <c r="F24" s="33">
        <v>13</v>
      </c>
      <c r="G24" s="34">
        <v>5</v>
      </c>
      <c r="H24" s="67" t="str">
        <f ca="1">IF(ISBLANK(INDIRECT(ADDRESS(K24*2+2,3))),"",INDIRECT(ADDRESS(K24*2+2,3)))</f>
        <v>Леонов</v>
      </c>
      <c r="I24" s="65"/>
      <c r="J24" s="65"/>
      <c r="K24" s="37">
        <v>4</v>
      </c>
      <c r="L24" s="35" t="s">
        <v>9</v>
      </c>
      <c r="M24" s="38"/>
    </row>
    <row r="25" spans="1:13" s="32" customFormat="1" ht="30" customHeight="1" thickBot="1" x14ac:dyDescent="0.4">
      <c r="A25" s="31"/>
      <c r="B25" s="37">
        <v>3</v>
      </c>
      <c r="C25" s="65" t="str">
        <f ca="1">IF(ISBLANK(INDIRECT(ADDRESS(B25*2+2,3))),"",INDIRECT(ADDRESS(B25*2+2,3)))</f>
        <v>Кузнецова</v>
      </c>
      <c r="D25" s="65"/>
      <c r="E25" s="66"/>
      <c r="F25" s="33">
        <v>5</v>
      </c>
      <c r="G25" s="34">
        <v>13</v>
      </c>
      <c r="H25" s="67" t="str">
        <f ca="1">IF(ISBLANK(INDIRECT(ADDRESS(K25*2+2,3))),"",INDIRECT(ADDRESS(K25*2+2,3)))</f>
        <v>Зимин</v>
      </c>
      <c r="I25" s="65"/>
      <c r="J25" s="65"/>
      <c r="K25" s="37">
        <v>1</v>
      </c>
      <c r="L25" s="35" t="s">
        <v>9</v>
      </c>
      <c r="M25" s="38"/>
    </row>
  </sheetData>
  <mergeCells count="33">
    <mergeCell ref="B23:K23"/>
    <mergeCell ref="C24:E24"/>
    <mergeCell ref="H24:J24"/>
    <mergeCell ref="C25:E25"/>
    <mergeCell ref="H25:J25"/>
    <mergeCell ref="C21:E21"/>
    <mergeCell ref="H21:J21"/>
    <mergeCell ref="B10:B11"/>
    <mergeCell ref="C10:E11"/>
    <mergeCell ref="J10:J11"/>
    <mergeCell ref="C17:E17"/>
    <mergeCell ref="H17:J17"/>
    <mergeCell ref="B19:K19"/>
    <mergeCell ref="C20:E20"/>
    <mergeCell ref="H20:J20"/>
    <mergeCell ref="L10:L11"/>
    <mergeCell ref="B15:K15"/>
    <mergeCell ref="C16:E16"/>
    <mergeCell ref="H16:J16"/>
    <mergeCell ref="B6:B7"/>
    <mergeCell ref="C6:E7"/>
    <mergeCell ref="J6:J7"/>
    <mergeCell ref="L6:L7"/>
    <mergeCell ref="B8:B9"/>
    <mergeCell ref="C8:E9"/>
    <mergeCell ref="J8:J9"/>
    <mergeCell ref="L8:L9"/>
    <mergeCell ref="L4:L5"/>
    <mergeCell ref="B1:K1"/>
    <mergeCell ref="C3:E3"/>
    <mergeCell ref="B4:B5"/>
    <mergeCell ref="C4:E5"/>
    <mergeCell ref="J4:J5"/>
  </mergeCells>
  <printOptions horizontalCentered="1"/>
  <pageMargins left="0.25" right="0.25" top="0.75" bottom="0.75" header="0.3" footer="0.3"/>
  <pageSetup paperSize="9" scale="84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O8" sqref="O8"/>
    </sheetView>
  </sheetViews>
  <sheetFormatPr defaultRowHeight="15" x14ac:dyDescent="0.25"/>
  <cols>
    <col min="1" max="1" width="4" style="40" customWidth="1"/>
    <col min="2" max="12" width="10.28515625" customWidth="1"/>
    <col min="13" max="13" width="10.28515625" style="30" customWidth="1"/>
    <col min="14" max="15" width="10.28515625" customWidth="1"/>
  </cols>
  <sheetData>
    <row r="1" spans="1:13" ht="40.5" customHeight="1" x14ac:dyDescent="0.25">
      <c r="B1" s="41" t="s">
        <v>47</v>
      </c>
      <c r="C1" s="41"/>
      <c r="D1" s="41"/>
      <c r="E1" s="41"/>
      <c r="F1" s="41"/>
      <c r="G1" s="41"/>
      <c r="H1" s="41"/>
      <c r="I1" s="41"/>
      <c r="J1" s="41"/>
      <c r="K1" s="41"/>
    </row>
    <row r="2" spans="1:13" ht="15.75" thickBot="1" x14ac:dyDescent="0.3"/>
    <row r="3" spans="1:13" ht="30" customHeight="1" thickBot="1" x14ac:dyDescent="0.3">
      <c r="B3" s="39"/>
      <c r="C3" s="49" t="s">
        <v>0</v>
      </c>
      <c r="D3" s="50"/>
      <c r="E3" s="51"/>
      <c r="F3" s="1">
        <v>1</v>
      </c>
      <c r="G3" s="1">
        <v>2</v>
      </c>
      <c r="H3" s="2">
        <v>3</v>
      </c>
      <c r="I3" s="2">
        <v>4</v>
      </c>
      <c r="J3" s="39" t="s">
        <v>1</v>
      </c>
      <c r="K3" s="1" t="s">
        <v>3</v>
      </c>
      <c r="L3" s="19" t="s">
        <v>2</v>
      </c>
    </row>
    <row r="4" spans="1:13" ht="24" customHeight="1" x14ac:dyDescent="0.25">
      <c r="B4" s="52">
        <v>1</v>
      </c>
      <c r="C4" s="53" t="s">
        <v>48</v>
      </c>
      <c r="D4" s="54"/>
      <c r="E4" s="55"/>
      <c r="F4" s="7" t="s">
        <v>7</v>
      </c>
      <c r="G4" s="3" t="str">
        <f ca="1">INDIRECT(ADDRESS(21,6))&amp;":"&amp;INDIRECT(ADDRESS(21,7))</f>
        <v>8:7</v>
      </c>
      <c r="H4" s="3" t="str">
        <f ca="1">INDIRECT(ADDRESS(25,7))&amp;":"&amp;INDIRECT(ADDRESS(25,6))</f>
        <v>11:13</v>
      </c>
      <c r="I4" s="18" t="str">
        <f ca="1">INDIRECT(ADDRESS(16,6))&amp;":"&amp;INDIRECT(ADDRESS(16,7))</f>
        <v>9:7</v>
      </c>
      <c r="J4" s="56">
        <f ca="1">IF(COUNT(F5:I5)=0,"",COUNTIF(F5:I5,"&gt;0")+0.5*COUNTIF(F5:I5,0))</f>
        <v>2</v>
      </c>
      <c r="K4" s="21"/>
      <c r="L4" s="57">
        <v>1</v>
      </c>
    </row>
    <row r="5" spans="1:13" ht="24" customHeight="1" x14ac:dyDescent="0.25">
      <c r="B5" s="43"/>
      <c r="C5" s="44"/>
      <c r="D5" s="45"/>
      <c r="E5" s="46"/>
      <c r="F5" s="11" t="s">
        <v>7</v>
      </c>
      <c r="G5" s="14">
        <f ca="1">IF(LEN(INDIRECT(ADDRESS(ROW()-1, COLUMN())))=1,"",INDIRECT(ADDRESS(21,6))-INDIRECT(ADDRESS(21,7)))</f>
        <v>1</v>
      </c>
      <c r="H5" s="14">
        <f ca="1">IF(LEN(INDIRECT(ADDRESS(ROW()-1, COLUMN())))=1,"",INDIRECT(ADDRESS(25,7))-INDIRECT(ADDRESS(25,6)))</f>
        <v>-2</v>
      </c>
      <c r="I5" s="15">
        <f ca="1">IF(LEN(INDIRECT(ADDRESS(ROW()-1, COLUMN())))=1,"",INDIRECT(ADDRESS(16,6))-INDIRECT(ADDRESS(16,7)))</f>
        <v>2</v>
      </c>
      <c r="J5" s="47"/>
      <c r="K5" s="14">
        <f ca="1">IF(COUNT(F5:I5)=0,"",SUM(F5:I5))</f>
        <v>1</v>
      </c>
      <c r="L5" s="48"/>
    </row>
    <row r="6" spans="1:13" ht="24" customHeight="1" x14ac:dyDescent="0.25">
      <c r="B6" s="42">
        <v>2</v>
      </c>
      <c r="C6" s="44" t="s">
        <v>49</v>
      </c>
      <c r="D6" s="45"/>
      <c r="E6" s="46"/>
      <c r="F6" s="9" t="str">
        <f ca="1">INDIRECT(ADDRESS(21,7))&amp;":"&amp;INDIRECT(ADDRESS(21,6))</f>
        <v>7:8</v>
      </c>
      <c r="G6" s="5" t="s">
        <v>7</v>
      </c>
      <c r="H6" s="4" t="str">
        <f ca="1">INDIRECT(ADDRESS(17,6))&amp;":"&amp;INDIRECT(ADDRESS(17,7))</f>
        <v>13:11</v>
      </c>
      <c r="I6" s="8" t="str">
        <f ca="1">INDIRECT(ADDRESS(24,6))&amp;":"&amp;INDIRECT(ADDRESS(24,7))</f>
        <v>13:1</v>
      </c>
      <c r="J6" s="47">
        <f ca="1">IF(COUNT(F7:I7)=0,"",COUNTIF(F7:I7,"&gt;0")+0.5*COUNTIF(F7:I7,0))</f>
        <v>2</v>
      </c>
      <c r="K6" s="14"/>
      <c r="L6" s="48">
        <v>2</v>
      </c>
    </row>
    <row r="7" spans="1:13" ht="24" customHeight="1" x14ac:dyDescent="0.25">
      <c r="B7" s="43"/>
      <c r="C7" s="44"/>
      <c r="D7" s="45"/>
      <c r="E7" s="46"/>
      <c r="F7" s="20">
        <f ca="1">IF(LEN(INDIRECT(ADDRESS(ROW()-1, COLUMN())))=1,"",INDIRECT(ADDRESS(21,7))-INDIRECT(ADDRESS(21,6)))</f>
        <v>-1</v>
      </c>
      <c r="G7" s="12" t="s">
        <v>7</v>
      </c>
      <c r="H7" s="14">
        <f ca="1">IF(LEN(INDIRECT(ADDRESS(ROW()-1, COLUMN())))=1,"",INDIRECT(ADDRESS(17,6))-INDIRECT(ADDRESS(17,7)))</f>
        <v>2</v>
      </c>
      <c r="I7" s="15">
        <f ca="1">IF(LEN(INDIRECT(ADDRESS(ROW()-1, COLUMN())))=1,"",INDIRECT(ADDRESS(24,6))-INDIRECT(ADDRESS(24,7)))</f>
        <v>12</v>
      </c>
      <c r="J7" s="47"/>
      <c r="K7" s="14">
        <f ca="1">IF(COUNT(F7:I7)=0,"",SUM(F7:I7))</f>
        <v>13</v>
      </c>
      <c r="L7" s="48"/>
    </row>
    <row r="8" spans="1:13" ht="24" customHeight="1" x14ac:dyDescent="0.25">
      <c r="B8" s="42">
        <v>3</v>
      </c>
      <c r="C8" s="44" t="s">
        <v>50</v>
      </c>
      <c r="D8" s="45"/>
      <c r="E8" s="46"/>
      <c r="F8" s="9" t="str">
        <f ca="1">INDIRECT(ADDRESS(25,6))&amp;":"&amp;INDIRECT(ADDRESS(25,7))</f>
        <v>13:11</v>
      </c>
      <c r="G8" s="4" t="str">
        <f ca="1">INDIRECT(ADDRESS(17,7))&amp;":"&amp;INDIRECT(ADDRESS(17,6))</f>
        <v>11:13</v>
      </c>
      <c r="H8" s="5" t="s">
        <v>7</v>
      </c>
      <c r="I8" s="8" t="str">
        <f ca="1">INDIRECT(ADDRESS(20,7))&amp;":"&amp;INDIRECT(ADDRESS(20,6))</f>
        <v>8:13</v>
      </c>
      <c r="J8" s="47">
        <f ca="1">IF(COUNT(F9:I9)=0,"",COUNTIF(F9:I9,"&gt;0")+0.5*COUNTIF(F9:I9,0))</f>
        <v>1</v>
      </c>
      <c r="K8" s="14"/>
      <c r="L8" s="48">
        <v>4</v>
      </c>
    </row>
    <row r="9" spans="1:13" ht="24" customHeight="1" x14ac:dyDescent="0.25">
      <c r="B9" s="43"/>
      <c r="C9" s="44"/>
      <c r="D9" s="45"/>
      <c r="E9" s="46"/>
      <c r="F9" s="20">
        <f ca="1">IF(LEN(INDIRECT(ADDRESS(ROW()-1, COLUMN())))=1,"",INDIRECT(ADDRESS(25,6))-INDIRECT(ADDRESS(25,7)))</f>
        <v>2</v>
      </c>
      <c r="G9" s="14">
        <f ca="1">IF(LEN(INDIRECT(ADDRESS(ROW()-1, COLUMN())))=1,"",INDIRECT(ADDRESS(17,7))-INDIRECT(ADDRESS(17,6)))</f>
        <v>-2</v>
      </c>
      <c r="H9" s="12" t="s">
        <v>7</v>
      </c>
      <c r="I9" s="15">
        <f ca="1">IF(LEN(INDIRECT(ADDRESS(ROW()-1, COLUMN())))=1,"",INDIRECT(ADDRESS(20,7))-INDIRECT(ADDRESS(20,6)))</f>
        <v>-5</v>
      </c>
      <c r="J9" s="47"/>
      <c r="K9" s="14">
        <f ca="1">IF(COUNT(F9:I9)=0,"",SUM(F9:I9))</f>
        <v>-5</v>
      </c>
      <c r="L9" s="48"/>
    </row>
    <row r="10" spans="1:13" ht="24" customHeight="1" x14ac:dyDescent="0.25">
      <c r="B10" s="42">
        <v>4</v>
      </c>
      <c r="C10" s="44" t="s">
        <v>51</v>
      </c>
      <c r="D10" s="45"/>
      <c r="E10" s="46"/>
      <c r="F10" s="9" t="str">
        <f ca="1">INDIRECT(ADDRESS(16,7))&amp;":"&amp;INDIRECT(ADDRESS(16,6))</f>
        <v>7:9</v>
      </c>
      <c r="G10" s="4" t="str">
        <f ca="1">INDIRECT(ADDRESS(24,7))&amp;":"&amp;INDIRECT(ADDRESS(24,6))</f>
        <v>1:13</v>
      </c>
      <c r="H10" s="4" t="str">
        <f ca="1">INDIRECT(ADDRESS(20,6))&amp;":"&amp;INDIRECT(ADDRESS(20,7))</f>
        <v>13:8</v>
      </c>
      <c r="I10" s="10" t="s">
        <v>7</v>
      </c>
      <c r="J10" s="47">
        <f ca="1">IF(COUNT(F11:I11)=0,"",COUNTIF(F11:I11,"&gt;0")+0.5*COUNTIF(F11:I11,0))</f>
        <v>1</v>
      </c>
      <c r="K10" s="14"/>
      <c r="L10" s="48">
        <v>3</v>
      </c>
    </row>
    <row r="11" spans="1:13" ht="24" customHeight="1" thickBot="1" x14ac:dyDescent="0.3">
      <c r="B11" s="59"/>
      <c r="C11" s="60"/>
      <c r="D11" s="61"/>
      <c r="E11" s="62"/>
      <c r="F11" s="17">
        <f ca="1">IF(LEN(INDIRECT(ADDRESS(ROW()-1, COLUMN())))=1,"",INDIRECT(ADDRESS(16,7))-INDIRECT(ADDRESS(16,6)))</f>
        <v>-2</v>
      </c>
      <c r="G11" s="16">
        <f ca="1">IF(LEN(INDIRECT(ADDRESS(ROW()-1, COLUMN())))=1,"",INDIRECT(ADDRESS(24,7))-INDIRECT(ADDRESS(24,6)))</f>
        <v>-12</v>
      </c>
      <c r="H11" s="16">
        <f ca="1">IF(LEN(INDIRECT(ADDRESS(ROW()-1, COLUMN())))=1,"",INDIRECT(ADDRESS(20,6))-INDIRECT(ADDRESS(20,7)))</f>
        <v>5</v>
      </c>
      <c r="I11" s="13" t="s">
        <v>7</v>
      </c>
      <c r="J11" s="63"/>
      <c r="K11" s="16">
        <f ca="1">IF(COUNT(F11:I11)=0,"",SUM(F11:I11))</f>
        <v>-9</v>
      </c>
      <c r="L11" s="64"/>
    </row>
    <row r="15" spans="1:13" s="32" customFormat="1" ht="30" customHeight="1" thickBot="1" x14ac:dyDescent="0.4">
      <c r="A15" s="31"/>
      <c r="B15" s="58" t="s">
        <v>4</v>
      </c>
      <c r="C15" s="58"/>
      <c r="D15" s="58"/>
      <c r="E15" s="58"/>
      <c r="F15" s="58"/>
      <c r="G15" s="58"/>
      <c r="H15" s="58"/>
      <c r="I15" s="58"/>
      <c r="J15" s="58"/>
      <c r="K15" s="58"/>
      <c r="M15" s="36"/>
    </row>
    <row r="16" spans="1:13" s="32" customFormat="1" ht="30" customHeight="1" thickBot="1" x14ac:dyDescent="0.4">
      <c r="A16" s="31"/>
      <c r="B16" s="37">
        <v>1</v>
      </c>
      <c r="C16" s="65" t="str">
        <f ca="1">IF(ISBLANK(INDIRECT(ADDRESS(B16*2+2,3))),"",INDIRECT(ADDRESS(B16*2+2,3)))</f>
        <v>Северов</v>
      </c>
      <c r="D16" s="65"/>
      <c r="E16" s="66"/>
      <c r="F16" s="33">
        <v>9</v>
      </c>
      <c r="G16" s="34">
        <v>7</v>
      </c>
      <c r="H16" s="67" t="str">
        <f ca="1">IF(ISBLANK(INDIRECT(ADDRESS(K16*2+2,3))),"",INDIRECT(ADDRESS(K16*2+2,3)))</f>
        <v>Гуменюк</v>
      </c>
      <c r="I16" s="65"/>
      <c r="J16" s="65"/>
      <c r="K16" s="37">
        <v>4</v>
      </c>
      <c r="L16" s="35" t="s">
        <v>9</v>
      </c>
      <c r="M16" s="38"/>
    </row>
    <row r="17" spans="1:13" s="32" customFormat="1" ht="30" customHeight="1" thickBot="1" x14ac:dyDescent="0.4">
      <c r="A17" s="31"/>
      <c r="B17" s="37">
        <v>2</v>
      </c>
      <c r="C17" s="65" t="str">
        <f ca="1">IF(ISBLANK(INDIRECT(ADDRESS(B17*2+2,3))),"",INDIRECT(ADDRESS(B17*2+2,3)))</f>
        <v>Елсаков С</v>
      </c>
      <c r="D17" s="65"/>
      <c r="E17" s="66"/>
      <c r="F17" s="33">
        <v>13</v>
      </c>
      <c r="G17" s="34">
        <v>11</v>
      </c>
      <c r="H17" s="67" t="str">
        <f ca="1">IF(ISBLANK(INDIRECT(ADDRESS(K17*2+2,3))),"",INDIRECT(ADDRESS(K17*2+2,3)))</f>
        <v>Сендеров</v>
      </c>
      <c r="I17" s="65"/>
      <c r="J17" s="65"/>
      <c r="K17" s="37">
        <v>3</v>
      </c>
      <c r="L17" s="35" t="s">
        <v>9</v>
      </c>
      <c r="M17" s="38"/>
    </row>
    <row r="18" spans="1:13" s="32" customFormat="1" ht="30" customHeight="1" x14ac:dyDescent="0.35">
      <c r="A18" s="31"/>
      <c r="M18" s="38"/>
    </row>
    <row r="19" spans="1:13" s="32" customFormat="1" ht="30" customHeight="1" thickBot="1" x14ac:dyDescent="0.4">
      <c r="A19" s="31"/>
      <c r="B19" s="58" t="s">
        <v>5</v>
      </c>
      <c r="C19" s="58"/>
      <c r="D19" s="58"/>
      <c r="E19" s="58"/>
      <c r="F19" s="58"/>
      <c r="G19" s="58"/>
      <c r="H19" s="58"/>
      <c r="I19" s="58"/>
      <c r="J19" s="58"/>
      <c r="K19" s="58"/>
      <c r="M19" s="38"/>
    </row>
    <row r="20" spans="1:13" s="32" customFormat="1" ht="30" customHeight="1" thickBot="1" x14ac:dyDescent="0.4">
      <c r="A20" s="31"/>
      <c r="B20" s="37">
        <v>4</v>
      </c>
      <c r="C20" s="65" t="str">
        <f ca="1">IF(ISBLANK(INDIRECT(ADDRESS(B20*2+2,3))),"",INDIRECT(ADDRESS(B20*2+2,3)))</f>
        <v>Гуменюк</v>
      </c>
      <c r="D20" s="65"/>
      <c r="E20" s="66"/>
      <c r="F20" s="33">
        <v>13</v>
      </c>
      <c r="G20" s="34">
        <v>8</v>
      </c>
      <c r="H20" s="67" t="str">
        <f ca="1">IF(ISBLANK(INDIRECT(ADDRESS(K20*2+2,3))),"",INDIRECT(ADDRESS(K20*2+2,3)))</f>
        <v>Сендеров</v>
      </c>
      <c r="I20" s="65"/>
      <c r="J20" s="65"/>
      <c r="K20" s="37">
        <v>3</v>
      </c>
      <c r="L20" s="35" t="s">
        <v>9</v>
      </c>
      <c r="M20" s="38"/>
    </row>
    <row r="21" spans="1:13" s="32" customFormat="1" ht="30" customHeight="1" thickBot="1" x14ac:dyDescent="0.4">
      <c r="A21" s="31"/>
      <c r="B21" s="37">
        <v>1</v>
      </c>
      <c r="C21" s="65" t="str">
        <f ca="1">IF(ISBLANK(INDIRECT(ADDRESS(B21*2+2,3))),"",INDIRECT(ADDRESS(B21*2+2,3)))</f>
        <v>Северов</v>
      </c>
      <c r="D21" s="65"/>
      <c r="E21" s="66"/>
      <c r="F21" s="33">
        <v>8</v>
      </c>
      <c r="G21" s="34">
        <v>7</v>
      </c>
      <c r="H21" s="67" t="str">
        <f ca="1">IF(ISBLANK(INDIRECT(ADDRESS(K21*2+2,3))),"",INDIRECT(ADDRESS(K21*2+2,3)))</f>
        <v>Елсаков С</v>
      </c>
      <c r="I21" s="65"/>
      <c r="J21" s="65"/>
      <c r="K21" s="37">
        <v>2</v>
      </c>
      <c r="L21" s="35" t="s">
        <v>9</v>
      </c>
      <c r="M21" s="38"/>
    </row>
    <row r="22" spans="1:13" s="32" customFormat="1" ht="30" customHeight="1" x14ac:dyDescent="0.35">
      <c r="A22" s="31"/>
      <c r="M22" s="38"/>
    </row>
    <row r="23" spans="1:13" s="32" customFormat="1" ht="30" customHeight="1" thickBot="1" x14ac:dyDescent="0.4">
      <c r="A23" s="31"/>
      <c r="B23" s="58" t="s">
        <v>6</v>
      </c>
      <c r="C23" s="58"/>
      <c r="D23" s="58"/>
      <c r="E23" s="58"/>
      <c r="F23" s="58"/>
      <c r="G23" s="58"/>
      <c r="H23" s="58"/>
      <c r="I23" s="58"/>
      <c r="J23" s="58"/>
      <c r="K23" s="58"/>
      <c r="M23" s="38"/>
    </row>
    <row r="24" spans="1:13" s="32" customFormat="1" ht="30" customHeight="1" thickBot="1" x14ac:dyDescent="0.4">
      <c r="A24" s="31"/>
      <c r="B24" s="37">
        <v>2</v>
      </c>
      <c r="C24" s="65" t="str">
        <f ca="1">IF(ISBLANK(INDIRECT(ADDRESS(B24*2+2,3))),"",INDIRECT(ADDRESS(B24*2+2,3)))</f>
        <v>Елсаков С</v>
      </c>
      <c r="D24" s="65"/>
      <c r="E24" s="66"/>
      <c r="F24" s="33">
        <v>13</v>
      </c>
      <c r="G24" s="34">
        <v>1</v>
      </c>
      <c r="H24" s="67" t="str">
        <f ca="1">IF(ISBLANK(INDIRECT(ADDRESS(K24*2+2,3))),"",INDIRECT(ADDRESS(K24*2+2,3)))</f>
        <v>Гуменюк</v>
      </c>
      <c r="I24" s="65"/>
      <c r="J24" s="65"/>
      <c r="K24" s="37">
        <v>4</v>
      </c>
      <c r="L24" s="35" t="s">
        <v>9</v>
      </c>
      <c r="M24" s="38"/>
    </row>
    <row r="25" spans="1:13" s="32" customFormat="1" ht="30" customHeight="1" thickBot="1" x14ac:dyDescent="0.4">
      <c r="A25" s="31"/>
      <c r="B25" s="37">
        <v>3</v>
      </c>
      <c r="C25" s="65" t="str">
        <f ca="1">IF(ISBLANK(INDIRECT(ADDRESS(B25*2+2,3))),"",INDIRECT(ADDRESS(B25*2+2,3)))</f>
        <v>Сендеров</v>
      </c>
      <c r="D25" s="65"/>
      <c r="E25" s="66"/>
      <c r="F25" s="33">
        <v>13</v>
      </c>
      <c r="G25" s="34">
        <v>11</v>
      </c>
      <c r="H25" s="67" t="str">
        <f ca="1">IF(ISBLANK(INDIRECT(ADDRESS(K25*2+2,3))),"",INDIRECT(ADDRESS(K25*2+2,3)))</f>
        <v>Северов</v>
      </c>
      <c r="I25" s="65"/>
      <c r="J25" s="65"/>
      <c r="K25" s="37">
        <v>1</v>
      </c>
      <c r="L25" s="35" t="s">
        <v>9</v>
      </c>
      <c r="M25" s="38"/>
    </row>
  </sheetData>
  <mergeCells count="33">
    <mergeCell ref="B23:K23"/>
    <mergeCell ref="C24:E24"/>
    <mergeCell ref="H24:J24"/>
    <mergeCell ref="C25:E25"/>
    <mergeCell ref="H25:J25"/>
    <mergeCell ref="C21:E21"/>
    <mergeCell ref="H21:J21"/>
    <mergeCell ref="B10:B11"/>
    <mergeCell ref="C10:E11"/>
    <mergeCell ref="J10:J11"/>
    <mergeCell ref="C17:E17"/>
    <mergeCell ref="H17:J17"/>
    <mergeCell ref="B19:K19"/>
    <mergeCell ref="C20:E20"/>
    <mergeCell ref="H20:J20"/>
    <mergeCell ref="L10:L11"/>
    <mergeCell ref="B15:K15"/>
    <mergeCell ref="C16:E16"/>
    <mergeCell ref="H16:J16"/>
    <mergeCell ref="B6:B7"/>
    <mergeCell ref="C6:E7"/>
    <mergeCell ref="J6:J7"/>
    <mergeCell ref="L6:L7"/>
    <mergeCell ref="B8:B9"/>
    <mergeCell ref="C8:E9"/>
    <mergeCell ref="J8:J9"/>
    <mergeCell ref="L8:L9"/>
    <mergeCell ref="L4:L5"/>
    <mergeCell ref="B1:K1"/>
    <mergeCell ref="C3:E3"/>
    <mergeCell ref="B4:B5"/>
    <mergeCell ref="C4:E5"/>
    <mergeCell ref="J4:J5"/>
  </mergeCells>
  <printOptions horizontalCentered="1"/>
  <pageMargins left="0.25" right="0.25" top="0.75" bottom="0.75" header="0.3" footer="0.3"/>
  <pageSetup paperSize="9" scale="84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10" workbookViewId="0">
      <selection activeCell="T20" sqref="T20:T21"/>
    </sheetView>
  </sheetViews>
  <sheetFormatPr defaultRowHeight="15" x14ac:dyDescent="0.25"/>
  <cols>
    <col min="1" max="1" width="9.140625" style="40"/>
    <col min="2" max="15" width="9.140625" style="23" customWidth="1"/>
    <col min="16" max="16384" width="9.140625" style="23"/>
  </cols>
  <sheetData>
    <row r="1" spans="1:13" ht="45" x14ac:dyDescent="0.25">
      <c r="B1" s="70" t="s">
        <v>26</v>
      </c>
      <c r="C1" s="70"/>
      <c r="D1" s="70"/>
      <c r="E1" s="70"/>
      <c r="F1" s="70"/>
      <c r="G1" s="70"/>
      <c r="H1" s="70"/>
      <c r="I1" s="70"/>
      <c r="J1" s="70"/>
      <c r="K1" s="70"/>
    </row>
    <row r="2" spans="1:13" x14ac:dyDescent="0.25">
      <c r="C2" s="29"/>
    </row>
    <row r="3" spans="1:13" x14ac:dyDescent="0.25">
      <c r="C3" s="29"/>
    </row>
    <row r="4" spans="1:13" ht="18.75" x14ac:dyDescent="0.25">
      <c r="A4" s="40" t="s">
        <v>28</v>
      </c>
      <c r="B4" s="68" t="str">
        <f ca="1">IF(LEFT(A5,1)="-",IF(ISBLANK(INDIRECT(ADDRESS(2^MID(A5,2,1)+2+(MID(A5,3,2)-1)*2^(MID(A5,2,1)+2),MID(A5,2,1)*4,,,A4))),"",IF(INDIRECT(ADDRESS(2^MID(A5,2,1)+2+(MID(A5,3,2)-1)*2^(MID(A5,2,1)+2),MID(A5,2,1)*4,,,A4))&gt;INDIRECT(ADDRESS(2^(1+MID(A5,2,1))+2^MID(A5,2,1)+2+(MID(A5,3,2)-1)*2^(MID(A5,2,1)+2),MID(A5,2,1)*4,,,A4)),INDIRECT(ADDRESS(2^(1+MID(A5,2,1))+2^MID(A5,2,1)+2+(MID(A5,3,2)-1)*2^(MID(A5,2,1)+2),MID(A5,2,1)*4-2,,,A4)),INDIRECT(ADDRESS(2^MID(A5,2,1)+2+(MID(A5,3,2)-1)*2^(MID(A5,2,1)+2),MID(A5,2,1)*4-2,,,A4)))),IF(LEFT(A4,1)="X",IFERROR(INDIRECT(ADDRESS(MATCH(A5,OFFSET(INDIRECT(ADDRESS(1,3,,,A4)),0,0,200,1),0),2,,,A4)),""),IFERROR(INDIRECT(ADDRESS(MATCH(A5,OFFSET(INDIRECT(ADDRESS(3,2,,,A4)),1,6+MAX(OFFSET(INDIRECT(ADDRESS(3,2,,,A4)),0,0,1,20)),2*MAX(OFFSET(INDIRECT(ADDRESS(3,2,,,A4)),0,0,1,20)),1),0)+3,3,,,A4)),"")))</f>
        <v>Соколова</v>
      </c>
      <c r="C4" s="69"/>
      <c r="D4" s="22">
        <v>2</v>
      </c>
      <c r="E4" s="24"/>
    </row>
    <row r="5" spans="1:13" x14ac:dyDescent="0.25">
      <c r="A5" s="40">
        <v>1</v>
      </c>
      <c r="C5" s="29"/>
      <c r="E5" s="25"/>
    </row>
    <row r="6" spans="1:13" ht="18.75" x14ac:dyDescent="0.25">
      <c r="B6" s="28" t="s">
        <v>9</v>
      </c>
      <c r="C6" s="29"/>
      <c r="E6" s="26"/>
      <c r="F6" s="71" t="str">
        <f ca="1">IF(ISBLANK(D4),"",IF(D4&gt;D8,B4,B8))</f>
        <v>Лямунов</v>
      </c>
      <c r="G6" s="69"/>
      <c r="H6" s="22">
        <v>13</v>
      </c>
      <c r="I6" s="24"/>
    </row>
    <row r="7" spans="1:13" x14ac:dyDescent="0.25">
      <c r="C7" s="29"/>
      <c r="E7" s="26"/>
      <c r="I7" s="25"/>
    </row>
    <row r="8" spans="1:13" ht="18.75" x14ac:dyDescent="0.25">
      <c r="A8" s="40" t="s">
        <v>29</v>
      </c>
      <c r="B8" s="68" t="str">
        <f ca="1">IF(LEFT(A9,1)="-",IF(ISBLANK(INDIRECT(ADDRESS(2^MID(A9,2,1)+2+(MID(A9,3,2)-1)*2^(MID(A9,2,1)+2),MID(A9,2,1)*4,,,A8))),"",IF(INDIRECT(ADDRESS(2^MID(A9,2,1)+2+(MID(A9,3,2)-1)*2^(MID(A9,2,1)+2),MID(A9,2,1)*4,,,A8))&gt;INDIRECT(ADDRESS(2^(1+MID(A9,2,1))+2^MID(A9,2,1)+2+(MID(A9,3,2)-1)*2^(MID(A9,2,1)+2),MID(A9,2,1)*4,,,A8)),INDIRECT(ADDRESS(2^(1+MID(A9,2,1))+2^MID(A9,2,1)+2+(MID(A9,3,2)-1)*2^(MID(A9,2,1)+2),MID(A9,2,1)*4-2,,,A8)),INDIRECT(ADDRESS(2^MID(A9,2,1)+2+(MID(A9,3,2)-1)*2^(MID(A9,2,1)+2),MID(A9,2,1)*4-2,,,A8)))),IF(LEFT(A8,1)="X",IFERROR(INDIRECT(ADDRESS(MATCH(A9,OFFSET(INDIRECT(ADDRESS(1,3,,,A8)),0,0,200,1),0),2,,,A8)),""),IFERROR(INDIRECT(ADDRESS(MATCH(A9,OFFSET(INDIRECT(ADDRESS(3,2,,,A8)),1,6+MAX(OFFSET(INDIRECT(ADDRESS(3,2,,,A8)),0,0,1,20)),2*MAX(OFFSET(INDIRECT(ADDRESS(3,2,,,A8)),0,0,1,20)),1),0)+3,3,,,A8)),"")))</f>
        <v>Лямунов</v>
      </c>
      <c r="C8" s="69"/>
      <c r="D8" s="22">
        <v>13</v>
      </c>
      <c r="E8" s="27"/>
      <c r="I8" s="26"/>
    </row>
    <row r="9" spans="1:13" x14ac:dyDescent="0.25">
      <c r="A9" s="40">
        <v>2</v>
      </c>
      <c r="C9" s="29"/>
      <c r="I9" s="26"/>
    </row>
    <row r="10" spans="1:13" ht="18.75" x14ac:dyDescent="0.25">
      <c r="C10" s="29"/>
      <c r="F10" s="28" t="s">
        <v>9</v>
      </c>
      <c r="H10" s="29"/>
      <c r="I10" s="26"/>
      <c r="J10" s="71" t="str">
        <f ca="1">IF(ISBLANK(H6),"",IF(H6&gt;H14,F6,F14))</f>
        <v>Лямунов</v>
      </c>
      <c r="K10" s="68"/>
      <c r="L10" s="22">
        <v>12</v>
      </c>
      <c r="M10" s="24"/>
    </row>
    <row r="11" spans="1:13" x14ac:dyDescent="0.25">
      <c r="C11" s="29"/>
      <c r="I11" s="26"/>
      <c r="M11" s="25"/>
    </row>
    <row r="12" spans="1:13" ht="18.75" x14ac:dyDescent="0.25">
      <c r="A12" s="40" t="s">
        <v>30</v>
      </c>
      <c r="B12" s="68" t="str">
        <f ca="1">IF(LEFT(A13,1)="-",IF(ISBLANK(INDIRECT(ADDRESS(2^MID(A13,2,1)+2+(MID(A13,3,2)-1)*2^(MID(A13,2,1)+2),MID(A13,2,1)*4,,,A12))),"",IF(INDIRECT(ADDRESS(2^MID(A13,2,1)+2+(MID(A13,3,2)-1)*2^(MID(A13,2,1)+2),MID(A13,2,1)*4,,,A12))&gt;INDIRECT(ADDRESS(2^(1+MID(A13,2,1))+2^MID(A13,2,1)+2+(MID(A13,3,2)-1)*2^(MID(A13,2,1)+2),MID(A13,2,1)*4,,,A12)),INDIRECT(ADDRESS(2^(1+MID(A13,2,1))+2^MID(A13,2,1)+2+(MID(A13,3,2)-1)*2^(MID(A13,2,1)+2),MID(A13,2,1)*4-2,,,A12)),INDIRECT(ADDRESS(2^MID(A13,2,1)+2+(MID(A13,3,2)-1)*2^(MID(A13,2,1)+2),MID(A13,2,1)*4-2,,,A12)))),IF(LEFT(A12,1)="X",IFERROR(INDIRECT(ADDRESS(MATCH(A13,OFFSET(INDIRECT(ADDRESS(1,3,,,A12)),0,0,200,1),0),2,,,A12)),""),IFERROR(INDIRECT(ADDRESS(MATCH(A13,OFFSET(INDIRECT(ADDRESS(3,2,,,A12)),1,6+MAX(OFFSET(INDIRECT(ADDRESS(3,2,,,A12)),0,0,1,20)),2*MAX(OFFSET(INDIRECT(ADDRESS(3,2,,,A12)),0,0,1,20)),1),0)+3,3,,,A12)),"")))</f>
        <v>Зимин</v>
      </c>
      <c r="C12" s="69"/>
      <c r="D12" s="22">
        <v>13</v>
      </c>
      <c r="E12" s="24"/>
      <c r="I12" s="26"/>
      <c r="M12" s="26"/>
    </row>
    <row r="13" spans="1:13" x14ac:dyDescent="0.25">
      <c r="A13" s="40">
        <v>1</v>
      </c>
      <c r="C13" s="29"/>
      <c r="E13" s="25"/>
      <c r="I13" s="26"/>
      <c r="M13" s="26"/>
    </row>
    <row r="14" spans="1:13" ht="18.75" x14ac:dyDescent="0.25">
      <c r="B14" s="28" t="s">
        <v>9</v>
      </c>
      <c r="C14" s="29"/>
      <c r="E14" s="26"/>
      <c r="F14" s="71" t="str">
        <f ca="1">IF(ISBLANK(D12),"",IF(D12&gt;D16,B12,B16))</f>
        <v>Зимин</v>
      </c>
      <c r="G14" s="69"/>
      <c r="H14" s="22">
        <v>2</v>
      </c>
      <c r="I14" s="27"/>
      <c r="M14" s="26"/>
    </row>
    <row r="15" spans="1:13" x14ac:dyDescent="0.25">
      <c r="E15" s="26"/>
      <c r="M15" s="26"/>
    </row>
    <row r="16" spans="1:13" ht="18.75" x14ac:dyDescent="0.25">
      <c r="A16" s="40" t="s">
        <v>31</v>
      </c>
      <c r="B16" s="68" t="str">
        <f ca="1">IF(LEFT(A17,1)="-",IF(ISBLANK(INDIRECT(ADDRESS(2^MID(A17,2,1)+2+(MID(A17,3,2)-1)*2^(MID(A17,2,1)+2),MID(A17,2,1)*4,,,A16))),"",IF(INDIRECT(ADDRESS(2^MID(A17,2,1)+2+(MID(A17,3,2)-1)*2^(MID(A17,2,1)+2),MID(A17,2,1)*4,,,A16))&gt;INDIRECT(ADDRESS(2^(1+MID(A17,2,1))+2^MID(A17,2,1)+2+(MID(A17,3,2)-1)*2^(MID(A17,2,1)+2),MID(A17,2,1)*4,,,A16)),INDIRECT(ADDRESS(2^(1+MID(A17,2,1))+2^MID(A17,2,1)+2+(MID(A17,3,2)-1)*2^(MID(A17,2,1)+2),MID(A17,2,1)*4-2,,,A16)),INDIRECT(ADDRESS(2^MID(A17,2,1)+2+(MID(A17,3,2)-1)*2^(MID(A17,2,1)+2),MID(A17,2,1)*4-2,,,A16)))),IF(LEFT(A16,1)="X",IFERROR(INDIRECT(ADDRESS(MATCH(A17,OFFSET(INDIRECT(ADDRESS(1,3,,,A16)),0,0,200,1),0),2,,,A16)),""),IFERROR(INDIRECT(ADDRESS(MATCH(A17,OFFSET(INDIRECT(ADDRESS(3,2,,,A16)),1,6+MAX(OFFSET(INDIRECT(ADDRESS(3,2,,,A16)),0,0,1,20)),2*MAX(OFFSET(INDIRECT(ADDRESS(3,2,,,A16)),0,0,1,20)),1),0)+3,3,,,A16)),"")))</f>
        <v>Елсаков С</v>
      </c>
      <c r="C16" s="69"/>
      <c r="D16" s="22">
        <v>9</v>
      </c>
      <c r="E16" s="27"/>
      <c r="M16" s="26"/>
    </row>
    <row r="17" spans="1:15" ht="15" customHeight="1" x14ac:dyDescent="0.25">
      <c r="A17" s="40">
        <v>2</v>
      </c>
      <c r="M17" s="26"/>
    </row>
    <row r="18" spans="1:15" ht="18.75" x14ac:dyDescent="0.25">
      <c r="B18" s="28"/>
      <c r="J18" s="28" t="s">
        <v>9</v>
      </c>
      <c r="L18" s="29"/>
      <c r="M18" s="26"/>
      <c r="N18" s="71" t="str">
        <f ca="1">IF(ISBLANK(L10),"",IF(L10&gt;L26,J10,J26))</f>
        <v>Северов</v>
      </c>
      <c r="O18" s="68"/>
    </row>
    <row r="19" spans="1:15" ht="15" customHeight="1" x14ac:dyDescent="0.25">
      <c r="M19" s="26"/>
    </row>
    <row r="20" spans="1:15" ht="18.75" x14ac:dyDescent="0.25">
      <c r="A20" s="40" t="s">
        <v>28</v>
      </c>
      <c r="B20" s="68" t="str">
        <f ca="1">IF(LEFT(A21,1)="-",IF(ISBLANK(INDIRECT(ADDRESS(2^MID(A21,2,1)+2+(MID(A21,3,2)-1)*2^(MID(A21,2,1)+2),MID(A21,2,1)*4,,,A20))),"",IF(INDIRECT(ADDRESS(2^MID(A21,2,1)+2+(MID(A21,3,2)-1)*2^(MID(A21,2,1)+2),MID(A21,2,1)*4,,,A20))&gt;INDIRECT(ADDRESS(2^(1+MID(A21,2,1))+2^MID(A21,2,1)+2+(MID(A21,3,2)-1)*2^(MID(A21,2,1)+2),MID(A21,2,1)*4,,,A20)),INDIRECT(ADDRESS(2^(1+MID(A21,2,1))+2^MID(A21,2,1)+2+(MID(A21,3,2)-1)*2^(MID(A21,2,1)+2),MID(A21,2,1)*4-2,,,A20)),INDIRECT(ADDRESS(2^MID(A21,2,1)+2+(MID(A21,3,2)-1)*2^(MID(A21,2,1)+2),MID(A21,2,1)*4-2,,,A20)))),IF(LEFT(A20,1)="X",IFERROR(INDIRECT(ADDRESS(MATCH(A21,OFFSET(INDIRECT(ADDRESS(1,3,,,A20)),0,0,200,1),0),2,,,A20)),""),IFERROR(INDIRECT(ADDRESS(MATCH(A21,OFFSET(INDIRECT(ADDRESS(3,2,,,A20)),1,6+MAX(OFFSET(INDIRECT(ADDRESS(3,2,,,A20)),0,0,1,20)),2*MAX(OFFSET(INDIRECT(ADDRESS(3,2,,,A20)),0,0,1,20)),1),0)+3,3,,,A20)),"")))</f>
        <v>Алиева</v>
      </c>
      <c r="C20" s="69"/>
      <c r="D20" s="22">
        <v>8</v>
      </c>
      <c r="E20" s="24"/>
      <c r="M20" s="26"/>
    </row>
    <row r="21" spans="1:15" ht="15" customHeight="1" x14ac:dyDescent="0.25">
      <c r="A21" s="40">
        <v>2</v>
      </c>
      <c r="E21" s="25"/>
      <c r="M21" s="26"/>
    </row>
    <row r="22" spans="1:15" ht="18.75" x14ac:dyDescent="0.25">
      <c r="B22" s="28" t="s">
        <v>9</v>
      </c>
      <c r="C22" s="29"/>
      <c r="E22" s="26"/>
      <c r="F22" s="71" t="str">
        <f ca="1">IF(ISBLANK(D20),"",IF(D20&gt;D24,B20,B24))</f>
        <v>Северов</v>
      </c>
      <c r="G22" s="69"/>
      <c r="H22" s="22">
        <v>13</v>
      </c>
      <c r="I22" s="24"/>
      <c r="M22" s="26"/>
    </row>
    <row r="23" spans="1:15" ht="15" customHeight="1" x14ac:dyDescent="0.25">
      <c r="E23" s="26"/>
      <c r="I23" s="25"/>
      <c r="M23" s="26"/>
    </row>
    <row r="24" spans="1:15" ht="18.75" x14ac:dyDescent="0.25">
      <c r="A24" s="40" t="s">
        <v>31</v>
      </c>
      <c r="B24" s="68" t="str">
        <f ca="1">IF(LEFT(A25,1)="-",IF(ISBLANK(INDIRECT(ADDRESS(2^MID(A25,2,1)+2+(MID(A25,3,2)-1)*2^(MID(A25,2,1)+2),MID(A25,2,1)*4,,,A24))),"",IF(INDIRECT(ADDRESS(2^MID(A25,2,1)+2+(MID(A25,3,2)-1)*2^(MID(A25,2,1)+2),MID(A25,2,1)*4,,,A24))&gt;INDIRECT(ADDRESS(2^(1+MID(A25,2,1))+2^MID(A25,2,1)+2+(MID(A25,3,2)-1)*2^(MID(A25,2,1)+2),MID(A25,2,1)*4,,,A24)),INDIRECT(ADDRESS(2^(1+MID(A25,2,1))+2^MID(A25,2,1)+2+(MID(A25,3,2)-1)*2^(MID(A25,2,1)+2),MID(A25,2,1)*4-2,,,A24)),INDIRECT(ADDRESS(2^MID(A25,2,1)+2+(MID(A25,3,2)-1)*2^(MID(A25,2,1)+2),MID(A25,2,1)*4-2,,,A24)))),IF(LEFT(A24,1)="X",IFERROR(INDIRECT(ADDRESS(MATCH(A25,OFFSET(INDIRECT(ADDRESS(1,3,,,A24)),0,0,200,1),0),2,,,A24)),""),IFERROR(INDIRECT(ADDRESS(MATCH(A25,OFFSET(INDIRECT(ADDRESS(3,2,,,A24)),1,6+MAX(OFFSET(INDIRECT(ADDRESS(3,2,,,A24)),0,0,1,20)),2*MAX(OFFSET(INDIRECT(ADDRESS(3,2,,,A24)),0,0,1,20)),1),0)+3,3,,,A24)),"")))</f>
        <v>Северов</v>
      </c>
      <c r="C24" s="69"/>
      <c r="D24" s="22">
        <v>13</v>
      </c>
      <c r="E24" s="27"/>
      <c r="I24" s="26"/>
      <c r="M24" s="26"/>
    </row>
    <row r="25" spans="1:15" ht="15" customHeight="1" x14ac:dyDescent="0.25">
      <c r="A25" s="40">
        <v>1</v>
      </c>
      <c r="I25" s="26"/>
      <c r="M25" s="26"/>
    </row>
    <row r="26" spans="1:15" ht="18.75" x14ac:dyDescent="0.25">
      <c r="F26" s="28" t="s">
        <v>9</v>
      </c>
      <c r="H26" s="29"/>
      <c r="I26" s="26"/>
      <c r="J26" s="71" t="str">
        <f ca="1">IF(ISBLANK(H22),"",IF(H22&gt;H30,F22,F30))</f>
        <v>Северов</v>
      </c>
      <c r="K26" s="69"/>
      <c r="L26" s="22">
        <v>13</v>
      </c>
      <c r="M26" s="27"/>
    </row>
    <row r="27" spans="1:15" ht="15" customHeight="1" x14ac:dyDescent="0.25">
      <c r="I27" s="26"/>
    </row>
    <row r="28" spans="1:15" ht="18.75" x14ac:dyDescent="0.25">
      <c r="A28" s="40" t="s">
        <v>30</v>
      </c>
      <c r="B28" s="68" t="str">
        <f ca="1">IF(LEFT(A29,1)="-",IF(ISBLANK(INDIRECT(ADDRESS(2^MID(A29,2,1)+2+(MID(A29,3,2)-1)*2^(MID(A29,2,1)+2),MID(A29,2,1)*4,,,A28))),"",IF(INDIRECT(ADDRESS(2^MID(A29,2,1)+2+(MID(A29,3,2)-1)*2^(MID(A29,2,1)+2),MID(A29,2,1)*4,,,A28))&gt;INDIRECT(ADDRESS(2^(1+MID(A29,2,1))+2^MID(A29,2,1)+2+(MID(A29,3,2)-1)*2^(MID(A29,2,1)+2),MID(A29,2,1)*4,,,A28)),INDIRECT(ADDRESS(2^(1+MID(A29,2,1))+2^MID(A29,2,1)+2+(MID(A29,3,2)-1)*2^(MID(A29,2,1)+2),MID(A29,2,1)*4-2,,,A28)),INDIRECT(ADDRESS(2^MID(A29,2,1)+2+(MID(A29,3,2)-1)*2^(MID(A29,2,1)+2),MID(A29,2,1)*4-2,,,A28)))),IF(LEFT(A28,1)="X",IFERROR(INDIRECT(ADDRESS(MATCH(A29,OFFSET(INDIRECT(ADDRESS(1,3,,,A28)),0,0,200,1),0),2,,,A28)),""),IFERROR(INDIRECT(ADDRESS(MATCH(A29,OFFSET(INDIRECT(ADDRESS(3,2,,,A28)),1,6+MAX(OFFSET(INDIRECT(ADDRESS(3,2,,,A28)),0,0,1,20)),2*MAX(OFFSET(INDIRECT(ADDRESS(3,2,,,A28)),0,0,1,20)),1),0)+3,3,,,A28)),"")))</f>
        <v>Гаджиев</v>
      </c>
      <c r="C28" s="69"/>
      <c r="D28" s="22">
        <v>7</v>
      </c>
      <c r="E28" s="24"/>
      <c r="I28" s="26"/>
    </row>
    <row r="29" spans="1:15" ht="15" customHeight="1" x14ac:dyDescent="0.25">
      <c r="A29" s="40">
        <v>2</v>
      </c>
      <c r="E29" s="25"/>
      <c r="I29" s="26"/>
    </row>
    <row r="30" spans="1:15" ht="18.75" x14ac:dyDescent="0.25">
      <c r="B30" s="28" t="s">
        <v>9</v>
      </c>
      <c r="C30" s="29"/>
      <c r="E30" s="26"/>
      <c r="F30" s="71" t="str">
        <f ca="1">IF(ISBLANK(D28),"",IF(D28&gt;D32,B28,B32))</f>
        <v>Агапов</v>
      </c>
      <c r="G30" s="69"/>
      <c r="H30" s="22">
        <v>8</v>
      </c>
      <c r="I30" s="27"/>
    </row>
    <row r="31" spans="1:15" ht="15" customHeight="1" x14ac:dyDescent="0.25">
      <c r="E31" s="26"/>
    </row>
    <row r="32" spans="1:15" ht="18.75" x14ac:dyDescent="0.25">
      <c r="A32" s="40" t="s">
        <v>29</v>
      </c>
      <c r="B32" s="68" t="str">
        <f ca="1">IF(LEFT(A33,1)="-",IF(ISBLANK(INDIRECT(ADDRESS(2^MID(A33,2,1)+2+(MID(A33,3,2)-1)*2^(MID(A33,2,1)+2),MID(A33,2,1)*4,,,A32))),"",IF(INDIRECT(ADDRESS(2^MID(A33,2,1)+2+(MID(A33,3,2)-1)*2^(MID(A33,2,1)+2),MID(A33,2,1)*4,,,A32))&gt;INDIRECT(ADDRESS(2^(1+MID(A33,2,1))+2^MID(A33,2,1)+2+(MID(A33,3,2)-1)*2^(MID(A33,2,1)+2),MID(A33,2,1)*4,,,A32)),INDIRECT(ADDRESS(2^(1+MID(A33,2,1))+2^MID(A33,2,1)+2+(MID(A33,3,2)-1)*2^(MID(A33,2,1)+2),MID(A33,2,1)*4-2,,,A32)),INDIRECT(ADDRESS(2^MID(A33,2,1)+2+(MID(A33,3,2)-1)*2^(MID(A33,2,1)+2),MID(A33,2,1)*4-2,,,A32)))),IF(LEFT(A32,1)="X",IFERROR(INDIRECT(ADDRESS(MATCH(A33,OFFSET(INDIRECT(ADDRESS(1,3,,,A32)),0,0,200,1),0),2,,,A32)),""),IFERROR(INDIRECT(ADDRESS(MATCH(A33,OFFSET(INDIRECT(ADDRESS(3,2,,,A32)),1,6+MAX(OFFSET(INDIRECT(ADDRESS(3,2,,,A32)),0,0,1,20)),2*MAX(OFFSET(INDIRECT(ADDRESS(3,2,,,A32)),0,0,1,20)),1),0)+3,3,,,A32)),"")))</f>
        <v>Агапов</v>
      </c>
      <c r="C32" s="69"/>
      <c r="D32" s="22">
        <v>13</v>
      </c>
      <c r="E32" s="27"/>
    </row>
    <row r="33" spans="1:7" x14ac:dyDescent="0.25">
      <c r="A33" s="40">
        <v>1</v>
      </c>
    </row>
    <row r="36" spans="1:7" ht="18.75" x14ac:dyDescent="0.25">
      <c r="B36" s="68" t="str">
        <f ca="1">IF(ISBLANK(H6),"",IF(H6&gt;H14,F14,F6))</f>
        <v>Зимин</v>
      </c>
      <c r="C36" s="69"/>
      <c r="D36" s="22">
        <v>13</v>
      </c>
      <c r="E36" s="24"/>
      <c r="F36" s="72"/>
      <c r="G36" s="72"/>
    </row>
    <row r="37" spans="1:7" x14ac:dyDescent="0.25">
      <c r="E37" s="25"/>
    </row>
    <row r="38" spans="1:7" ht="18.75" x14ac:dyDescent="0.25">
      <c r="B38" s="28" t="s">
        <v>9</v>
      </c>
      <c r="E38" s="26"/>
      <c r="F38" s="71" t="str">
        <f ca="1">IF(ISBLANK(D36),"",IF(D36&gt;D40,B36,B40))</f>
        <v>Зимин</v>
      </c>
      <c r="G38" s="68"/>
    </row>
    <row r="39" spans="1:7" x14ac:dyDescent="0.25">
      <c r="E39" s="26"/>
    </row>
    <row r="40" spans="1:7" ht="18.75" x14ac:dyDescent="0.25">
      <c r="B40" s="68" t="str">
        <f ca="1">IF(ISBLANK(H22),"",IF(H22&gt;H30,F30,F22))</f>
        <v>Агапов</v>
      </c>
      <c r="C40" s="69"/>
      <c r="D40" s="22">
        <v>2</v>
      </c>
      <c r="E40" s="27"/>
    </row>
  </sheetData>
  <mergeCells count="20">
    <mergeCell ref="N18:O18"/>
    <mergeCell ref="B20:C20"/>
    <mergeCell ref="F22:G22"/>
    <mergeCell ref="F38:G38"/>
    <mergeCell ref="B40:C40"/>
    <mergeCell ref="J26:K26"/>
    <mergeCell ref="B28:C28"/>
    <mergeCell ref="F30:G30"/>
    <mergeCell ref="B32:C32"/>
    <mergeCell ref="B36:C36"/>
    <mergeCell ref="F36:G36"/>
    <mergeCell ref="B24:C24"/>
    <mergeCell ref="B1:K1"/>
    <mergeCell ref="B4:C4"/>
    <mergeCell ref="F6:G6"/>
    <mergeCell ref="B8:C8"/>
    <mergeCell ref="J10:K10"/>
    <mergeCell ref="B12:C12"/>
    <mergeCell ref="F14:G14"/>
    <mergeCell ref="B16:C16"/>
  </mergeCells>
  <pageMargins left="0.7" right="0.7" top="0.75" bottom="0.75" header="0.3" footer="0.3"/>
  <pageSetup paperSize="9" scale="7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22" workbookViewId="0">
      <selection activeCell="T19" sqref="T19"/>
    </sheetView>
  </sheetViews>
  <sheetFormatPr defaultRowHeight="15" x14ac:dyDescent="0.25"/>
  <cols>
    <col min="1" max="1" width="9.140625" style="40"/>
    <col min="2" max="15" width="9.140625" style="23" customWidth="1"/>
    <col min="16" max="16384" width="9.140625" style="23"/>
  </cols>
  <sheetData>
    <row r="1" spans="1:13" ht="45" x14ac:dyDescent="0.25">
      <c r="B1" s="70" t="s">
        <v>27</v>
      </c>
      <c r="C1" s="70"/>
      <c r="D1" s="70"/>
      <c r="E1" s="70"/>
      <c r="F1" s="70"/>
      <c r="G1" s="70"/>
      <c r="H1" s="70"/>
      <c r="I1" s="70"/>
      <c r="J1" s="70"/>
      <c r="K1" s="70"/>
    </row>
    <row r="2" spans="1:13" x14ac:dyDescent="0.25">
      <c r="C2" s="29"/>
    </row>
    <row r="3" spans="1:13" x14ac:dyDescent="0.25">
      <c r="C3" s="29"/>
    </row>
    <row r="4" spans="1:13" ht="18.75" x14ac:dyDescent="0.25">
      <c r="A4" s="40" t="s">
        <v>28</v>
      </c>
      <c r="B4" s="68" t="str">
        <f ca="1">IF(LEFT(A5,1)="-",IF(ISBLANK(INDIRECT(ADDRESS(2^MID(A5,2,1)+2+(MID(A5,3,2)-1)*2^(MID(A5,2,1)+2),MID(A5,2,1)*4,,,A4))),"",IF(INDIRECT(ADDRESS(2^MID(A5,2,1)+2+(MID(A5,3,2)-1)*2^(MID(A5,2,1)+2),MID(A5,2,1)*4,,,A4))&gt;INDIRECT(ADDRESS(2^(1+MID(A5,2,1))+2^MID(A5,2,1)+2+(MID(A5,3,2)-1)*2^(MID(A5,2,1)+2),MID(A5,2,1)*4,,,A4)),INDIRECT(ADDRESS(2^(1+MID(A5,2,1))+2^MID(A5,2,1)+2+(MID(A5,3,2)-1)*2^(MID(A5,2,1)+2),MID(A5,2,1)*4-2,,,A4)),INDIRECT(ADDRESS(2^MID(A5,2,1)+2+(MID(A5,3,2)-1)*2^(MID(A5,2,1)+2),MID(A5,2,1)*4-2,,,A4)))),IF(LEFT(A4,1)="X",IFERROR(INDIRECT(ADDRESS(MATCH(A5,OFFSET(INDIRECT(ADDRESS(1,3,,,A4)),0,0,200,1),0),2,,,A4)),""),IFERROR(INDIRECT(ADDRESS(MATCH(A5,OFFSET(INDIRECT(ADDRESS(3,2,,,A4)),1,6+MAX(OFFSET(INDIRECT(ADDRESS(3,2,,,A4)),0,0,1,20)),2*MAX(OFFSET(INDIRECT(ADDRESS(3,2,,,A4)),0,0,1,20)),1),0)+3,3,,,A4)),"")))</f>
        <v>Багаутдинова</v>
      </c>
      <c r="C4" s="69"/>
      <c r="D4" s="22">
        <v>13</v>
      </c>
      <c r="E4" s="24"/>
    </row>
    <row r="5" spans="1:13" x14ac:dyDescent="0.25">
      <c r="A5" s="40">
        <v>3</v>
      </c>
      <c r="C5" s="29"/>
      <c r="E5" s="25"/>
    </row>
    <row r="6" spans="1:13" ht="18.75" x14ac:dyDescent="0.25">
      <c r="B6" s="28" t="s">
        <v>9</v>
      </c>
      <c r="C6" s="29"/>
      <c r="E6" s="26"/>
      <c r="F6" s="71" t="str">
        <f ca="1">IF(ISBLANK(D4),"",IF(D4&gt;D8,B4,B8))</f>
        <v>Багаутдинова</v>
      </c>
      <c r="G6" s="69"/>
      <c r="H6" s="22">
        <v>12</v>
      </c>
      <c r="I6" s="24"/>
    </row>
    <row r="7" spans="1:13" x14ac:dyDescent="0.25">
      <c r="E7" s="26"/>
      <c r="I7" s="25"/>
    </row>
    <row r="8" spans="1:13" ht="18.75" x14ac:dyDescent="0.25">
      <c r="A8" s="40" t="s">
        <v>29</v>
      </c>
      <c r="B8" s="68" t="str">
        <f ca="1">IF(LEFT(A9,1)="-",IF(ISBLANK(INDIRECT(ADDRESS(2^MID(A9,2,1)+2+(MID(A9,3,2)-1)*2^(MID(A9,2,1)+2),MID(A9,2,1)*4,,,A8))),"",IF(INDIRECT(ADDRESS(2^MID(A9,2,1)+2+(MID(A9,3,2)-1)*2^(MID(A9,2,1)+2),MID(A9,2,1)*4,,,A8))&gt;INDIRECT(ADDRESS(2^(1+MID(A9,2,1))+2^MID(A9,2,1)+2+(MID(A9,3,2)-1)*2^(MID(A9,2,1)+2),MID(A9,2,1)*4,,,A8)),INDIRECT(ADDRESS(2^(1+MID(A9,2,1))+2^MID(A9,2,1)+2+(MID(A9,3,2)-1)*2^(MID(A9,2,1)+2),MID(A9,2,1)*4-2,,,A8)),INDIRECT(ADDRESS(2^MID(A9,2,1)+2+(MID(A9,3,2)-1)*2^(MID(A9,2,1)+2),MID(A9,2,1)*4-2,,,A8)))),IF(LEFT(A8,1)="X",IFERROR(INDIRECT(ADDRESS(MATCH(A9,OFFSET(INDIRECT(ADDRESS(1,3,,,A8)),0,0,200,1),0),2,,,A8)),""),IFERROR(INDIRECT(ADDRESS(MATCH(A9,OFFSET(INDIRECT(ADDRESS(3,2,,,A8)),1,6+MAX(OFFSET(INDIRECT(ADDRESS(3,2,,,A8)),0,0,1,20)),2*MAX(OFFSET(INDIRECT(ADDRESS(3,2,,,A8)),0,0,1,20)),1),0)+3,3,,,A8)),"")))</f>
        <v>Гаркавый</v>
      </c>
      <c r="C8" s="69"/>
      <c r="D8" s="22">
        <v>7</v>
      </c>
      <c r="E8" s="27"/>
      <c r="I8" s="26"/>
    </row>
    <row r="9" spans="1:13" x14ac:dyDescent="0.25">
      <c r="A9" s="40">
        <v>4</v>
      </c>
      <c r="I9" s="26"/>
    </row>
    <row r="10" spans="1:13" ht="18.75" x14ac:dyDescent="0.25">
      <c r="C10" s="29"/>
      <c r="F10" s="28" t="s">
        <v>9</v>
      </c>
      <c r="H10" s="29"/>
      <c r="I10" s="26"/>
      <c r="J10" s="71" t="str">
        <f ca="1">IF(ISBLANK(H6),"",IF(H6&gt;H14,F6,F14))</f>
        <v>Леонов</v>
      </c>
      <c r="K10" s="68"/>
      <c r="L10" s="22">
        <v>5</v>
      </c>
      <c r="M10" s="24"/>
    </row>
    <row r="11" spans="1:13" x14ac:dyDescent="0.25">
      <c r="C11" s="29"/>
      <c r="I11" s="26"/>
      <c r="M11" s="25"/>
    </row>
    <row r="12" spans="1:13" ht="18.75" x14ac:dyDescent="0.25">
      <c r="A12" s="40" t="s">
        <v>30</v>
      </c>
      <c r="B12" s="68" t="str">
        <f ca="1">IF(LEFT(A13,1)="-",IF(ISBLANK(INDIRECT(ADDRESS(2^MID(A13,2,1)+2+(MID(A13,3,2)-1)*2^(MID(A13,2,1)+2),MID(A13,2,1)*4,,,A12))),"",IF(INDIRECT(ADDRESS(2^MID(A13,2,1)+2+(MID(A13,3,2)-1)*2^(MID(A13,2,1)+2),MID(A13,2,1)*4,,,A12))&gt;INDIRECT(ADDRESS(2^(1+MID(A13,2,1))+2^MID(A13,2,1)+2+(MID(A13,3,2)-1)*2^(MID(A13,2,1)+2),MID(A13,2,1)*4,,,A12)),INDIRECT(ADDRESS(2^(1+MID(A13,2,1))+2^MID(A13,2,1)+2+(MID(A13,3,2)-1)*2^(MID(A13,2,1)+2),MID(A13,2,1)*4-2,,,A12)),INDIRECT(ADDRESS(2^MID(A13,2,1)+2+(MID(A13,3,2)-1)*2^(MID(A13,2,1)+2),MID(A13,2,1)*4-2,,,A12)))),IF(LEFT(A12,1)="X",IFERROR(INDIRECT(ADDRESS(MATCH(A13,OFFSET(INDIRECT(ADDRESS(1,3,,,A12)),0,0,200,1),0),2,,,A12)),""),IFERROR(INDIRECT(ADDRESS(MATCH(A13,OFFSET(INDIRECT(ADDRESS(3,2,,,A12)),1,6+MAX(OFFSET(INDIRECT(ADDRESS(3,2,,,A12)),0,0,1,20)),2*MAX(OFFSET(INDIRECT(ADDRESS(3,2,,,A12)),0,0,1,20)),1),0)+3,3,,,A12)),"")))</f>
        <v>Леонов</v>
      </c>
      <c r="C12" s="69"/>
      <c r="D12" s="22">
        <v>13</v>
      </c>
      <c r="E12" s="24"/>
      <c r="I12" s="26"/>
      <c r="M12" s="26"/>
    </row>
    <row r="13" spans="1:13" x14ac:dyDescent="0.25">
      <c r="A13" s="40">
        <v>3</v>
      </c>
      <c r="C13" s="29"/>
      <c r="E13" s="25"/>
      <c r="I13" s="26"/>
      <c r="M13" s="26"/>
    </row>
    <row r="14" spans="1:13" ht="18.75" x14ac:dyDescent="0.25">
      <c r="B14" s="28" t="s">
        <v>9</v>
      </c>
      <c r="C14" s="29"/>
      <c r="E14" s="26"/>
      <c r="F14" s="71" t="str">
        <f ca="1">IF(ISBLANK(D12),"",IF(D12&gt;D16,B12,B16))</f>
        <v>Леонов</v>
      </c>
      <c r="G14" s="69"/>
      <c r="H14" s="22">
        <v>13</v>
      </c>
      <c r="I14" s="27"/>
      <c r="M14" s="26"/>
    </row>
    <row r="15" spans="1:13" x14ac:dyDescent="0.25">
      <c r="E15" s="26"/>
      <c r="M15" s="26"/>
    </row>
    <row r="16" spans="1:13" ht="18.75" x14ac:dyDescent="0.25">
      <c r="A16" s="40" t="s">
        <v>31</v>
      </c>
      <c r="B16" s="68" t="str">
        <f ca="1">IF(LEFT(A17,1)="-",IF(ISBLANK(INDIRECT(ADDRESS(2^MID(A17,2,1)+2+(MID(A17,3,2)-1)*2^(MID(A17,2,1)+2),MID(A17,2,1)*4,,,A16))),"",IF(INDIRECT(ADDRESS(2^MID(A17,2,1)+2+(MID(A17,3,2)-1)*2^(MID(A17,2,1)+2),MID(A17,2,1)*4,,,A16))&gt;INDIRECT(ADDRESS(2^(1+MID(A17,2,1))+2^MID(A17,2,1)+2+(MID(A17,3,2)-1)*2^(MID(A17,2,1)+2),MID(A17,2,1)*4,,,A16)),INDIRECT(ADDRESS(2^(1+MID(A17,2,1))+2^MID(A17,2,1)+2+(MID(A17,3,2)-1)*2^(MID(A17,2,1)+2),MID(A17,2,1)*4-2,,,A16)),INDIRECT(ADDRESS(2^MID(A17,2,1)+2+(MID(A17,3,2)-1)*2^(MID(A17,2,1)+2),MID(A17,2,1)*4-2,,,A16)))),IF(LEFT(A16,1)="X",IFERROR(INDIRECT(ADDRESS(MATCH(A17,OFFSET(INDIRECT(ADDRESS(1,3,,,A16)),0,0,200,1),0),2,,,A16)),""),IFERROR(INDIRECT(ADDRESS(MATCH(A17,OFFSET(INDIRECT(ADDRESS(3,2,,,A16)),1,6+MAX(OFFSET(INDIRECT(ADDRESS(3,2,,,A16)),0,0,1,20)),2*MAX(OFFSET(INDIRECT(ADDRESS(3,2,,,A16)),0,0,1,20)),1),0)+3,3,,,A16)),"")))</f>
        <v>Сендеров</v>
      </c>
      <c r="C16" s="69"/>
      <c r="D16" s="22">
        <v>4</v>
      </c>
      <c r="E16" s="27"/>
      <c r="M16" s="26"/>
    </row>
    <row r="17" spans="1:15" ht="15" customHeight="1" x14ac:dyDescent="0.25">
      <c r="A17" s="40">
        <v>4</v>
      </c>
      <c r="M17" s="26"/>
    </row>
    <row r="18" spans="1:15" ht="18.75" x14ac:dyDescent="0.25">
      <c r="B18" s="28"/>
      <c r="J18" s="28" t="s">
        <v>9</v>
      </c>
      <c r="L18" s="29"/>
      <c r="M18" s="26"/>
      <c r="N18" s="71" t="str">
        <f ca="1">IF(ISBLANK(L10),"",IF(L10&gt;L26,J10,J26))</f>
        <v>Склокина</v>
      </c>
      <c r="O18" s="68"/>
    </row>
    <row r="19" spans="1:15" ht="15" customHeight="1" x14ac:dyDescent="0.25">
      <c r="M19" s="26"/>
    </row>
    <row r="20" spans="1:15" ht="18.75" x14ac:dyDescent="0.25">
      <c r="A20" s="40" t="s">
        <v>28</v>
      </c>
      <c r="B20" s="68" t="str">
        <f ca="1">IF(LEFT(A21,1)="-",IF(ISBLANK(INDIRECT(ADDRESS(2^MID(A21,2,1)+2+(MID(A21,3,2)-1)*2^(MID(A21,2,1)+2),MID(A21,2,1)*4,,,A20))),"",IF(INDIRECT(ADDRESS(2^MID(A21,2,1)+2+(MID(A21,3,2)-1)*2^(MID(A21,2,1)+2),MID(A21,2,1)*4,,,A20))&gt;INDIRECT(ADDRESS(2^(1+MID(A21,2,1))+2^MID(A21,2,1)+2+(MID(A21,3,2)-1)*2^(MID(A21,2,1)+2),MID(A21,2,1)*4,,,A20)),INDIRECT(ADDRESS(2^(1+MID(A21,2,1))+2^MID(A21,2,1)+2+(MID(A21,3,2)-1)*2^(MID(A21,2,1)+2),MID(A21,2,1)*4-2,,,A20)),INDIRECT(ADDRESS(2^MID(A21,2,1)+2+(MID(A21,3,2)-1)*2^(MID(A21,2,1)+2),MID(A21,2,1)*4-2,,,A20)))),IF(LEFT(A20,1)="X",IFERROR(INDIRECT(ADDRESS(MATCH(A21,OFFSET(INDIRECT(ADDRESS(1,3,,,A20)),0,0,200,1),0),2,,,A20)),""),IFERROR(INDIRECT(ADDRESS(MATCH(A21,OFFSET(INDIRECT(ADDRESS(3,2,,,A20)),1,6+MAX(OFFSET(INDIRECT(ADDRESS(3,2,,,A20)),0,0,1,20)),2*MAX(OFFSET(INDIRECT(ADDRESS(3,2,,,A20)),0,0,1,20)),1),0)+3,3,,,A20)),"")))</f>
        <v>Федотов</v>
      </c>
      <c r="C20" s="69"/>
      <c r="D20" s="22">
        <v>10</v>
      </c>
      <c r="E20" s="24"/>
      <c r="M20" s="26"/>
    </row>
    <row r="21" spans="1:15" ht="15" customHeight="1" x14ac:dyDescent="0.25">
      <c r="A21" s="40">
        <v>4</v>
      </c>
      <c r="E21" s="25"/>
      <c r="M21" s="26"/>
    </row>
    <row r="22" spans="1:15" ht="18.75" x14ac:dyDescent="0.25">
      <c r="B22" s="28" t="s">
        <v>9</v>
      </c>
      <c r="C22" s="29"/>
      <c r="E22" s="26"/>
      <c r="F22" s="71" t="str">
        <f ca="1">IF(ISBLANK(D20),"",IF(D20&gt;D24,B20,B24))</f>
        <v>Гуменюк</v>
      </c>
      <c r="G22" s="69"/>
      <c r="H22" s="22">
        <v>3</v>
      </c>
      <c r="I22" s="24"/>
      <c r="M22" s="26"/>
    </row>
    <row r="23" spans="1:15" ht="15" customHeight="1" x14ac:dyDescent="0.25">
      <c r="E23" s="26"/>
      <c r="I23" s="25"/>
      <c r="M23" s="26"/>
    </row>
    <row r="24" spans="1:15" ht="18.75" x14ac:dyDescent="0.25">
      <c r="A24" s="40" t="s">
        <v>31</v>
      </c>
      <c r="B24" s="68" t="str">
        <f ca="1">IF(LEFT(A25,1)="-",IF(ISBLANK(INDIRECT(ADDRESS(2^MID(A25,2,1)+2+(MID(A25,3,2)-1)*2^(MID(A25,2,1)+2),MID(A25,2,1)*4,,,A24))),"",IF(INDIRECT(ADDRESS(2^MID(A25,2,1)+2+(MID(A25,3,2)-1)*2^(MID(A25,2,1)+2),MID(A25,2,1)*4,,,A24))&gt;INDIRECT(ADDRESS(2^(1+MID(A25,2,1))+2^MID(A25,2,1)+2+(MID(A25,3,2)-1)*2^(MID(A25,2,1)+2),MID(A25,2,1)*4,,,A24)),INDIRECT(ADDRESS(2^(1+MID(A25,2,1))+2^MID(A25,2,1)+2+(MID(A25,3,2)-1)*2^(MID(A25,2,1)+2),MID(A25,2,1)*4-2,,,A24)),INDIRECT(ADDRESS(2^MID(A25,2,1)+2+(MID(A25,3,2)-1)*2^(MID(A25,2,1)+2),MID(A25,2,1)*4-2,,,A24)))),IF(LEFT(A24,1)="X",IFERROR(INDIRECT(ADDRESS(MATCH(A25,OFFSET(INDIRECT(ADDRESS(1,3,,,A24)),0,0,200,1),0),2,,,A24)),""),IFERROR(INDIRECT(ADDRESS(MATCH(A25,OFFSET(INDIRECT(ADDRESS(3,2,,,A24)),1,6+MAX(OFFSET(INDIRECT(ADDRESS(3,2,,,A24)),0,0,1,20)),2*MAX(OFFSET(INDIRECT(ADDRESS(3,2,,,A24)),0,0,1,20)),1),0)+3,3,,,A24)),"")))</f>
        <v>Гуменюк</v>
      </c>
      <c r="C24" s="69"/>
      <c r="D24" s="22">
        <v>13</v>
      </c>
      <c r="E24" s="27"/>
      <c r="I24" s="26"/>
      <c r="M24" s="26"/>
    </row>
    <row r="25" spans="1:15" ht="15" customHeight="1" x14ac:dyDescent="0.25">
      <c r="A25" s="40">
        <v>3</v>
      </c>
      <c r="I25" s="26"/>
      <c r="M25" s="26"/>
    </row>
    <row r="26" spans="1:15" ht="18.75" x14ac:dyDescent="0.25">
      <c r="F26" s="28" t="s">
        <v>9</v>
      </c>
      <c r="H26" s="29"/>
      <c r="I26" s="26"/>
      <c r="J26" s="71" t="str">
        <f ca="1">IF(ISBLANK(H22),"",IF(H22&gt;H30,F22,F30))</f>
        <v>Склокина</v>
      </c>
      <c r="K26" s="69"/>
      <c r="L26" s="22">
        <v>13</v>
      </c>
      <c r="M26" s="27"/>
    </row>
    <row r="27" spans="1:15" ht="15" customHeight="1" x14ac:dyDescent="0.25">
      <c r="I27" s="26"/>
    </row>
    <row r="28" spans="1:15" ht="18.75" x14ac:dyDescent="0.25">
      <c r="A28" s="40" t="s">
        <v>30</v>
      </c>
      <c r="B28" s="68" t="str">
        <f ca="1">IF(LEFT(A29,1)="-",IF(ISBLANK(INDIRECT(ADDRESS(2^MID(A29,2,1)+2+(MID(A29,3,2)-1)*2^(MID(A29,2,1)+2),MID(A29,2,1)*4,,,A28))),"",IF(INDIRECT(ADDRESS(2^MID(A29,2,1)+2+(MID(A29,3,2)-1)*2^(MID(A29,2,1)+2),MID(A29,2,1)*4,,,A28))&gt;INDIRECT(ADDRESS(2^(1+MID(A29,2,1))+2^MID(A29,2,1)+2+(MID(A29,3,2)-1)*2^(MID(A29,2,1)+2),MID(A29,2,1)*4,,,A28)),INDIRECT(ADDRESS(2^(1+MID(A29,2,1))+2^MID(A29,2,1)+2+(MID(A29,3,2)-1)*2^(MID(A29,2,1)+2),MID(A29,2,1)*4-2,,,A28)),INDIRECT(ADDRESS(2^MID(A29,2,1)+2+(MID(A29,3,2)-1)*2^(MID(A29,2,1)+2),MID(A29,2,1)*4-2,,,A28)))),IF(LEFT(A28,1)="X",IFERROR(INDIRECT(ADDRESS(MATCH(A29,OFFSET(INDIRECT(ADDRESS(1,3,,,A28)),0,0,200,1),0),2,,,A28)),""),IFERROR(INDIRECT(ADDRESS(MATCH(A29,OFFSET(INDIRECT(ADDRESS(3,2,,,A28)),1,6+MAX(OFFSET(INDIRECT(ADDRESS(3,2,,,A28)),0,0,1,20)),2*MAX(OFFSET(INDIRECT(ADDRESS(3,2,,,A28)),0,0,1,20)),1),0)+3,3,,,A28)),"")))</f>
        <v>Кузнецова</v>
      </c>
      <c r="C28" s="69"/>
      <c r="D28" s="22">
        <v>11</v>
      </c>
      <c r="E28" s="24"/>
      <c r="I28" s="26"/>
    </row>
    <row r="29" spans="1:15" ht="15" customHeight="1" x14ac:dyDescent="0.25">
      <c r="A29" s="40">
        <v>4</v>
      </c>
      <c r="E29" s="25"/>
      <c r="I29" s="26"/>
    </row>
    <row r="30" spans="1:15" ht="18.75" x14ac:dyDescent="0.25">
      <c r="B30" s="28" t="s">
        <v>9</v>
      </c>
      <c r="C30" s="29"/>
      <c r="E30" s="26"/>
      <c r="F30" s="71" t="str">
        <f ca="1">IF(ISBLANK(D28),"",IF(D28&gt;D32,B28,B32))</f>
        <v>Склокина</v>
      </c>
      <c r="G30" s="69"/>
      <c r="H30" s="22">
        <v>13</v>
      </c>
      <c r="I30" s="27"/>
    </row>
    <row r="31" spans="1:15" ht="15" customHeight="1" x14ac:dyDescent="0.25">
      <c r="E31" s="26"/>
    </row>
    <row r="32" spans="1:15" ht="18.75" x14ac:dyDescent="0.25">
      <c r="A32" s="40" t="s">
        <v>29</v>
      </c>
      <c r="B32" s="68" t="str">
        <f ca="1">IF(LEFT(A33,1)="-",IF(ISBLANK(INDIRECT(ADDRESS(2^MID(A33,2,1)+2+(MID(A33,3,2)-1)*2^(MID(A33,2,1)+2),MID(A33,2,1)*4,,,A32))),"",IF(INDIRECT(ADDRESS(2^MID(A33,2,1)+2+(MID(A33,3,2)-1)*2^(MID(A33,2,1)+2),MID(A33,2,1)*4,,,A32))&gt;INDIRECT(ADDRESS(2^(1+MID(A33,2,1))+2^MID(A33,2,1)+2+(MID(A33,3,2)-1)*2^(MID(A33,2,1)+2),MID(A33,2,1)*4,,,A32)),INDIRECT(ADDRESS(2^(1+MID(A33,2,1))+2^MID(A33,2,1)+2+(MID(A33,3,2)-1)*2^(MID(A33,2,1)+2),MID(A33,2,1)*4-2,,,A32)),INDIRECT(ADDRESS(2^MID(A33,2,1)+2+(MID(A33,3,2)-1)*2^(MID(A33,2,1)+2),MID(A33,2,1)*4-2,,,A32)))),IF(LEFT(A32,1)="X",IFERROR(INDIRECT(ADDRESS(MATCH(A33,OFFSET(INDIRECT(ADDRESS(1,3,,,A32)),0,0,200,1),0),2,,,A32)),""),IFERROR(INDIRECT(ADDRESS(MATCH(A33,OFFSET(INDIRECT(ADDRESS(3,2,,,A32)),1,6+MAX(OFFSET(INDIRECT(ADDRESS(3,2,,,A32)),0,0,1,20)),2*MAX(OFFSET(INDIRECT(ADDRESS(3,2,,,A32)),0,0,1,20)),1),0)+3,3,,,A32)),"")))</f>
        <v>Склокина</v>
      </c>
      <c r="C32" s="69"/>
      <c r="D32" s="22">
        <v>13</v>
      </c>
      <c r="E32" s="27"/>
    </row>
    <row r="33" spans="1:7" x14ac:dyDescent="0.25">
      <c r="A33" s="40">
        <v>3</v>
      </c>
    </row>
    <row r="36" spans="1:7" x14ac:dyDescent="0.25">
      <c r="B36"/>
      <c r="C36"/>
      <c r="D36"/>
      <c r="E36"/>
      <c r="F36"/>
      <c r="G36"/>
    </row>
    <row r="37" spans="1:7" x14ac:dyDescent="0.25">
      <c r="B37"/>
      <c r="C37"/>
      <c r="D37"/>
      <c r="E37"/>
      <c r="F37"/>
      <c r="G37"/>
    </row>
    <row r="38" spans="1:7" x14ac:dyDescent="0.25">
      <c r="B38"/>
      <c r="D38"/>
      <c r="E38"/>
      <c r="F38"/>
      <c r="G38"/>
    </row>
    <row r="39" spans="1:7" x14ac:dyDescent="0.25">
      <c r="B39"/>
      <c r="C39"/>
      <c r="D39"/>
      <c r="E39"/>
      <c r="F39"/>
      <c r="G39"/>
    </row>
    <row r="40" spans="1:7" x14ac:dyDescent="0.25">
      <c r="B40"/>
      <c r="C40"/>
      <c r="D40"/>
      <c r="E40"/>
      <c r="F40"/>
      <c r="G40"/>
    </row>
  </sheetData>
  <mergeCells count="16">
    <mergeCell ref="J26:K26"/>
    <mergeCell ref="B28:C28"/>
    <mergeCell ref="F30:G30"/>
    <mergeCell ref="B32:C32"/>
    <mergeCell ref="F14:G14"/>
    <mergeCell ref="B16:C16"/>
    <mergeCell ref="N18:O18"/>
    <mergeCell ref="B20:C20"/>
    <mergeCell ref="F22:G22"/>
    <mergeCell ref="B24:C24"/>
    <mergeCell ref="B1:K1"/>
    <mergeCell ref="B4:C4"/>
    <mergeCell ref="F6:G6"/>
    <mergeCell ref="B8:C8"/>
    <mergeCell ref="J10:K10"/>
    <mergeCell ref="B12:C12"/>
  </mergeCells>
  <pageMargins left="0.7" right="0.7" top="0.75" bottom="0.75" header="0.3" footer="0.3"/>
  <pageSetup paperSize="9" scale="8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B67"/>
  <sheetViews>
    <sheetView topLeftCell="K7" workbookViewId="0">
      <selection activeCell="L28" sqref="L28:S43"/>
    </sheetView>
  </sheetViews>
  <sheetFormatPr defaultRowHeight="15" x14ac:dyDescent="0.25"/>
  <cols>
    <col min="9" max="10" width="9.140625" style="6"/>
    <col min="16" max="18" width="9.140625" customWidth="1"/>
  </cols>
  <sheetData>
    <row r="1" spans="1:28" x14ac:dyDescent="0.25">
      <c r="A1" t="str">
        <f t="shared" ref="A1:H1" si="0">ROW()&amp;COLUMN()</f>
        <v>11</v>
      </c>
      <c r="B1" t="str">
        <f t="shared" si="0"/>
        <v>12</v>
      </c>
      <c r="C1" t="str">
        <f t="shared" si="0"/>
        <v>13</v>
      </c>
      <c r="D1" t="str">
        <f t="shared" si="0"/>
        <v>14</v>
      </c>
      <c r="E1" t="str">
        <f t="shared" si="0"/>
        <v>15</v>
      </c>
      <c r="F1" t="str">
        <f t="shared" si="0"/>
        <v>16</v>
      </c>
      <c r="G1" t="str">
        <f t="shared" si="0"/>
        <v>17</v>
      </c>
      <c r="H1" t="str">
        <f t="shared" si="0"/>
        <v>18</v>
      </c>
      <c r="L1" t="e">
        <f t="shared" ref="L1:S1" si="1">MATCH(A1,$I:$I,0)</f>
        <v>#N/A</v>
      </c>
      <c r="M1" t="e">
        <f t="shared" si="1"/>
        <v>#N/A</v>
      </c>
      <c r="N1" t="e">
        <f t="shared" si="1"/>
        <v>#N/A</v>
      </c>
      <c r="O1" t="e">
        <f t="shared" si="1"/>
        <v>#N/A</v>
      </c>
      <c r="P1" t="e">
        <f t="shared" si="1"/>
        <v>#N/A</v>
      </c>
      <c r="Q1" t="e">
        <f t="shared" si="1"/>
        <v>#N/A</v>
      </c>
      <c r="R1" t="e">
        <f t="shared" si="1"/>
        <v>#N/A</v>
      </c>
      <c r="S1" t="e">
        <f t="shared" si="1"/>
        <v>#N/A</v>
      </c>
      <c r="U1" t="e">
        <f t="shared" ref="U1:AB8" si="2">MATCH(A1,$J:$J,0)</f>
        <v>#N/A</v>
      </c>
      <c r="V1" t="e">
        <f t="shared" si="2"/>
        <v>#N/A</v>
      </c>
      <c r="W1" t="e">
        <f t="shared" si="2"/>
        <v>#N/A</v>
      </c>
      <c r="X1" t="e">
        <f t="shared" si="2"/>
        <v>#N/A</v>
      </c>
      <c r="Y1" t="e">
        <f t="shared" si="2"/>
        <v>#N/A</v>
      </c>
      <c r="Z1" t="e">
        <f t="shared" si="2"/>
        <v>#N/A</v>
      </c>
      <c r="AA1" t="e">
        <f t="shared" si="2"/>
        <v>#N/A</v>
      </c>
      <c r="AB1" t="e">
        <f t="shared" si="2"/>
        <v>#N/A</v>
      </c>
    </row>
    <row r="2" spans="1:28" x14ac:dyDescent="0.25">
      <c r="A2" t="str">
        <f t="shared" ref="A2:E3" si="3">ROW()&amp;COLUMN()</f>
        <v>21</v>
      </c>
      <c r="B2" t="str">
        <f t="shared" si="3"/>
        <v>22</v>
      </c>
      <c r="C2" t="str">
        <f t="shared" si="3"/>
        <v>23</v>
      </c>
      <c r="D2" t="str">
        <f t="shared" si="3"/>
        <v>24</v>
      </c>
      <c r="E2" t="str">
        <f t="shared" si="3"/>
        <v>25</v>
      </c>
      <c r="F2" t="str">
        <f t="shared" ref="F2:H8" si="4">ROW()&amp;COLUMN()</f>
        <v>26</v>
      </c>
      <c r="G2" t="str">
        <f t="shared" si="4"/>
        <v>27</v>
      </c>
      <c r="H2" t="str">
        <f t="shared" si="4"/>
        <v>28</v>
      </c>
      <c r="L2" t="e">
        <f t="shared" ref="L2:N4" si="5">MATCH(A2,$I:$I,0)</f>
        <v>#N/A</v>
      </c>
      <c r="M2" t="e">
        <f t="shared" si="5"/>
        <v>#N/A</v>
      </c>
      <c r="N2" t="e">
        <f t="shared" si="5"/>
        <v>#N/A</v>
      </c>
      <c r="O2" t="e">
        <f t="shared" ref="O2:S4" si="6">MATCH(D2,$I:$I,0)</f>
        <v>#N/A</v>
      </c>
      <c r="P2" t="e">
        <f t="shared" si="6"/>
        <v>#N/A</v>
      </c>
      <c r="Q2" t="e">
        <f t="shared" si="6"/>
        <v>#N/A</v>
      </c>
      <c r="R2" t="e">
        <f t="shared" si="6"/>
        <v>#N/A</v>
      </c>
      <c r="S2" t="e">
        <f t="shared" si="6"/>
        <v>#N/A</v>
      </c>
      <c r="U2" t="e">
        <f t="shared" si="2"/>
        <v>#N/A</v>
      </c>
      <c r="V2" t="e">
        <f t="shared" si="2"/>
        <v>#N/A</v>
      </c>
      <c r="W2" t="e">
        <f t="shared" si="2"/>
        <v>#N/A</v>
      </c>
      <c r="X2" t="e">
        <f t="shared" si="2"/>
        <v>#N/A</v>
      </c>
      <c r="Y2" t="e">
        <f t="shared" si="2"/>
        <v>#N/A</v>
      </c>
      <c r="Z2" t="e">
        <f t="shared" si="2"/>
        <v>#N/A</v>
      </c>
      <c r="AA2" t="e">
        <f t="shared" si="2"/>
        <v>#N/A</v>
      </c>
      <c r="AB2" t="e">
        <f t="shared" si="2"/>
        <v>#N/A</v>
      </c>
    </row>
    <row r="3" spans="1:28" x14ac:dyDescent="0.25">
      <c r="A3" t="str">
        <f t="shared" si="3"/>
        <v>31</v>
      </c>
      <c r="B3" t="str">
        <f t="shared" si="3"/>
        <v>32</v>
      </c>
      <c r="C3" t="str">
        <f t="shared" si="3"/>
        <v>33</v>
      </c>
      <c r="D3" t="str">
        <f t="shared" si="3"/>
        <v>34</v>
      </c>
      <c r="E3" t="str">
        <f t="shared" si="3"/>
        <v>35</v>
      </c>
      <c r="F3" t="str">
        <f t="shared" si="4"/>
        <v>36</v>
      </c>
      <c r="G3" t="str">
        <f t="shared" si="4"/>
        <v>37</v>
      </c>
      <c r="H3" t="str">
        <f t="shared" si="4"/>
        <v>38</v>
      </c>
      <c r="L3" t="e">
        <f t="shared" si="5"/>
        <v>#N/A</v>
      </c>
      <c r="M3" t="e">
        <f t="shared" si="5"/>
        <v>#N/A</v>
      </c>
      <c r="N3" t="e">
        <f t="shared" si="5"/>
        <v>#N/A</v>
      </c>
      <c r="O3" t="e">
        <f t="shared" si="6"/>
        <v>#N/A</v>
      </c>
      <c r="P3" t="e">
        <f t="shared" si="6"/>
        <v>#N/A</v>
      </c>
      <c r="Q3" t="e">
        <f t="shared" si="6"/>
        <v>#N/A</v>
      </c>
      <c r="R3" t="e">
        <f t="shared" si="6"/>
        <v>#N/A</v>
      </c>
      <c r="S3" t="e">
        <f t="shared" si="6"/>
        <v>#N/A</v>
      </c>
      <c r="U3" t="e">
        <f t="shared" si="2"/>
        <v>#N/A</v>
      </c>
      <c r="V3" t="e">
        <f t="shared" si="2"/>
        <v>#N/A</v>
      </c>
      <c r="W3" t="e">
        <f t="shared" si="2"/>
        <v>#N/A</v>
      </c>
      <c r="X3" t="e">
        <f t="shared" si="2"/>
        <v>#N/A</v>
      </c>
      <c r="Y3" t="e">
        <f t="shared" si="2"/>
        <v>#N/A</v>
      </c>
      <c r="Z3" t="e">
        <f t="shared" si="2"/>
        <v>#N/A</v>
      </c>
      <c r="AA3" t="e">
        <f t="shared" si="2"/>
        <v>#N/A</v>
      </c>
      <c r="AB3" t="e">
        <f t="shared" si="2"/>
        <v>#N/A</v>
      </c>
    </row>
    <row r="4" spans="1:28" x14ac:dyDescent="0.25">
      <c r="A4" t="str">
        <f t="shared" ref="A4:E8" si="7">ROW()&amp;COLUMN()</f>
        <v>41</v>
      </c>
      <c r="B4" t="str">
        <f t="shared" si="7"/>
        <v>42</v>
      </c>
      <c r="C4" t="str">
        <f t="shared" si="7"/>
        <v>43</v>
      </c>
      <c r="D4" t="str">
        <f t="shared" si="7"/>
        <v>44</v>
      </c>
      <c r="E4" t="str">
        <f t="shared" si="7"/>
        <v>45</v>
      </c>
      <c r="F4" t="str">
        <f t="shared" si="4"/>
        <v>46</v>
      </c>
      <c r="G4" t="str">
        <f t="shared" si="4"/>
        <v>47</v>
      </c>
      <c r="H4" t="str">
        <f t="shared" si="4"/>
        <v>48</v>
      </c>
      <c r="L4" t="e">
        <f t="shared" si="5"/>
        <v>#N/A</v>
      </c>
      <c r="M4" t="e">
        <f t="shared" si="5"/>
        <v>#N/A</v>
      </c>
      <c r="N4" t="e">
        <f t="shared" si="5"/>
        <v>#N/A</v>
      </c>
      <c r="O4" t="e">
        <f>MATCH(D4,$I:$I,0)</f>
        <v>#N/A</v>
      </c>
      <c r="P4" t="e">
        <f t="shared" si="6"/>
        <v>#N/A</v>
      </c>
      <c r="Q4" t="e">
        <f t="shared" si="6"/>
        <v>#N/A</v>
      </c>
      <c r="R4" t="e">
        <f t="shared" si="6"/>
        <v>#N/A</v>
      </c>
      <c r="S4" t="e">
        <f t="shared" si="6"/>
        <v>#N/A</v>
      </c>
      <c r="U4" t="e">
        <f t="shared" si="2"/>
        <v>#N/A</v>
      </c>
      <c r="V4" t="e">
        <f t="shared" si="2"/>
        <v>#N/A</v>
      </c>
      <c r="W4" t="e">
        <f t="shared" si="2"/>
        <v>#N/A</v>
      </c>
      <c r="X4" t="e">
        <f t="shared" si="2"/>
        <v>#N/A</v>
      </c>
      <c r="Y4" t="e">
        <f t="shared" si="2"/>
        <v>#N/A</v>
      </c>
      <c r="Z4" t="e">
        <f t="shared" si="2"/>
        <v>#N/A</v>
      </c>
      <c r="AA4" t="e">
        <f t="shared" si="2"/>
        <v>#N/A</v>
      </c>
      <c r="AB4" t="e">
        <f t="shared" si="2"/>
        <v>#N/A</v>
      </c>
    </row>
    <row r="5" spans="1:28" x14ac:dyDescent="0.25">
      <c r="A5" t="str">
        <f t="shared" si="7"/>
        <v>51</v>
      </c>
      <c r="B5" t="str">
        <f t="shared" si="7"/>
        <v>52</v>
      </c>
      <c r="C5" t="str">
        <f t="shared" si="7"/>
        <v>53</v>
      </c>
      <c r="D5" t="str">
        <f t="shared" si="7"/>
        <v>54</v>
      </c>
      <c r="E5" t="str">
        <f t="shared" si="7"/>
        <v>55</v>
      </c>
      <c r="F5" t="str">
        <f t="shared" si="4"/>
        <v>56</v>
      </c>
      <c r="G5" t="str">
        <f t="shared" si="4"/>
        <v>57</v>
      </c>
      <c r="H5" t="str">
        <f t="shared" si="4"/>
        <v>58</v>
      </c>
      <c r="L5" t="e">
        <f t="shared" ref="L5:S6" si="8">MATCH(A5,$I:$I,0)</f>
        <v>#N/A</v>
      </c>
      <c r="M5" t="e">
        <f t="shared" si="8"/>
        <v>#N/A</v>
      </c>
      <c r="N5" t="e">
        <f t="shared" si="8"/>
        <v>#N/A</v>
      </c>
      <c r="O5" t="e">
        <f t="shared" si="8"/>
        <v>#N/A</v>
      </c>
      <c r="P5" t="e">
        <f t="shared" si="8"/>
        <v>#N/A</v>
      </c>
      <c r="Q5" t="e">
        <f t="shared" si="8"/>
        <v>#N/A</v>
      </c>
      <c r="R5" t="e">
        <f t="shared" si="8"/>
        <v>#N/A</v>
      </c>
      <c r="S5" t="e">
        <f t="shared" si="8"/>
        <v>#N/A</v>
      </c>
      <c r="U5" t="e">
        <f t="shared" si="2"/>
        <v>#N/A</v>
      </c>
      <c r="V5" t="e">
        <f t="shared" si="2"/>
        <v>#N/A</v>
      </c>
      <c r="W5" t="e">
        <f t="shared" si="2"/>
        <v>#N/A</v>
      </c>
      <c r="X5" t="e">
        <f t="shared" si="2"/>
        <v>#N/A</v>
      </c>
      <c r="Y5" t="e">
        <f t="shared" si="2"/>
        <v>#N/A</v>
      </c>
      <c r="Z5" t="e">
        <f t="shared" si="2"/>
        <v>#N/A</v>
      </c>
      <c r="AA5" t="e">
        <f t="shared" si="2"/>
        <v>#N/A</v>
      </c>
      <c r="AB5" t="e">
        <f t="shared" si="2"/>
        <v>#N/A</v>
      </c>
    </row>
    <row r="6" spans="1:28" x14ac:dyDescent="0.25">
      <c r="A6" t="str">
        <f t="shared" si="7"/>
        <v>61</v>
      </c>
      <c r="B6" t="str">
        <f t="shared" si="7"/>
        <v>62</v>
      </c>
      <c r="C6" t="str">
        <f t="shared" si="7"/>
        <v>63</v>
      </c>
      <c r="D6" t="str">
        <f t="shared" si="7"/>
        <v>64</v>
      </c>
      <c r="E6" t="str">
        <f t="shared" si="7"/>
        <v>65</v>
      </c>
      <c r="F6" t="str">
        <f t="shared" si="4"/>
        <v>66</v>
      </c>
      <c r="G6" t="str">
        <f t="shared" si="4"/>
        <v>67</v>
      </c>
      <c r="H6" t="str">
        <f t="shared" si="4"/>
        <v>68</v>
      </c>
      <c r="L6" t="e">
        <f t="shared" si="8"/>
        <v>#N/A</v>
      </c>
      <c r="M6" t="e">
        <f t="shared" si="8"/>
        <v>#N/A</v>
      </c>
      <c r="N6" t="e">
        <f t="shared" si="8"/>
        <v>#N/A</v>
      </c>
      <c r="O6" t="e">
        <f t="shared" si="8"/>
        <v>#N/A</v>
      </c>
      <c r="P6" t="e">
        <f t="shared" si="8"/>
        <v>#N/A</v>
      </c>
      <c r="Q6" t="e">
        <f t="shared" si="8"/>
        <v>#N/A</v>
      </c>
      <c r="R6" t="e">
        <f t="shared" si="8"/>
        <v>#N/A</v>
      </c>
      <c r="S6" t="e">
        <f t="shared" si="8"/>
        <v>#N/A</v>
      </c>
      <c r="U6" t="e">
        <f t="shared" si="2"/>
        <v>#N/A</v>
      </c>
      <c r="V6" t="e">
        <f t="shared" si="2"/>
        <v>#N/A</v>
      </c>
      <c r="W6" t="e">
        <f t="shared" si="2"/>
        <v>#N/A</v>
      </c>
      <c r="X6" t="e">
        <f t="shared" si="2"/>
        <v>#N/A</v>
      </c>
      <c r="Y6" t="e">
        <f t="shared" si="2"/>
        <v>#N/A</v>
      </c>
      <c r="Z6" t="e">
        <f t="shared" si="2"/>
        <v>#N/A</v>
      </c>
      <c r="AA6" t="e">
        <f t="shared" si="2"/>
        <v>#N/A</v>
      </c>
      <c r="AB6" t="e">
        <f t="shared" si="2"/>
        <v>#N/A</v>
      </c>
    </row>
    <row r="7" spans="1:28" x14ac:dyDescent="0.25">
      <c r="A7" t="str">
        <f t="shared" si="7"/>
        <v>71</v>
      </c>
      <c r="B7" t="str">
        <f t="shared" si="7"/>
        <v>72</v>
      </c>
      <c r="C7" t="str">
        <f t="shared" si="7"/>
        <v>73</v>
      </c>
      <c r="D7" t="str">
        <f t="shared" si="7"/>
        <v>74</v>
      </c>
      <c r="E7" t="str">
        <f t="shared" si="7"/>
        <v>75</v>
      </c>
      <c r="F7" t="str">
        <f t="shared" si="4"/>
        <v>76</v>
      </c>
      <c r="G7" t="str">
        <f t="shared" si="4"/>
        <v>77</v>
      </c>
      <c r="H7" t="str">
        <f t="shared" si="4"/>
        <v>78</v>
      </c>
      <c r="L7" t="e">
        <f t="shared" ref="L7:S8" si="9">MATCH(A7,$I:$I,0)</f>
        <v>#N/A</v>
      </c>
      <c r="M7" t="e">
        <f t="shared" si="9"/>
        <v>#N/A</v>
      </c>
      <c r="N7" t="e">
        <f t="shared" si="9"/>
        <v>#N/A</v>
      </c>
      <c r="O7" t="e">
        <f t="shared" si="9"/>
        <v>#N/A</v>
      </c>
      <c r="P7" t="e">
        <f t="shared" si="9"/>
        <v>#N/A</v>
      </c>
      <c r="Q7" t="e">
        <f t="shared" si="9"/>
        <v>#N/A</v>
      </c>
      <c r="R7" t="e">
        <f t="shared" si="9"/>
        <v>#N/A</v>
      </c>
      <c r="S7" t="e">
        <f t="shared" si="9"/>
        <v>#N/A</v>
      </c>
      <c r="U7" t="e">
        <f t="shared" si="2"/>
        <v>#N/A</v>
      </c>
      <c r="V7" t="e">
        <f t="shared" si="2"/>
        <v>#N/A</v>
      </c>
      <c r="W7" t="e">
        <f t="shared" si="2"/>
        <v>#N/A</v>
      </c>
      <c r="X7" t="e">
        <f t="shared" si="2"/>
        <v>#N/A</v>
      </c>
      <c r="Y7" t="e">
        <f t="shared" si="2"/>
        <v>#N/A</v>
      </c>
      <c r="Z7" t="e">
        <f t="shared" si="2"/>
        <v>#N/A</v>
      </c>
      <c r="AA7" t="e">
        <f t="shared" si="2"/>
        <v>#N/A</v>
      </c>
      <c r="AB7" t="e">
        <f t="shared" si="2"/>
        <v>#N/A</v>
      </c>
    </row>
    <row r="8" spans="1:28" x14ac:dyDescent="0.25">
      <c r="A8" t="str">
        <f t="shared" si="7"/>
        <v>81</v>
      </c>
      <c r="B8" t="str">
        <f t="shared" si="7"/>
        <v>82</v>
      </c>
      <c r="C8" t="str">
        <f t="shared" si="7"/>
        <v>83</v>
      </c>
      <c r="D8" t="str">
        <f t="shared" si="7"/>
        <v>84</v>
      </c>
      <c r="E8" t="str">
        <f t="shared" si="7"/>
        <v>85</v>
      </c>
      <c r="F8" t="str">
        <f t="shared" si="4"/>
        <v>86</v>
      </c>
      <c r="G8" t="str">
        <f t="shared" si="4"/>
        <v>87</v>
      </c>
      <c r="H8" t="str">
        <f t="shared" si="4"/>
        <v>88</v>
      </c>
      <c r="L8" t="e">
        <f t="shared" si="9"/>
        <v>#N/A</v>
      </c>
      <c r="M8" t="e">
        <f t="shared" si="9"/>
        <v>#N/A</v>
      </c>
      <c r="N8" t="e">
        <f t="shared" si="9"/>
        <v>#N/A</v>
      </c>
      <c r="O8" t="e">
        <f t="shared" si="9"/>
        <v>#N/A</v>
      </c>
      <c r="P8" t="e">
        <f t="shared" si="9"/>
        <v>#N/A</v>
      </c>
      <c r="Q8" t="e">
        <f t="shared" si="9"/>
        <v>#N/A</v>
      </c>
      <c r="R8" t="e">
        <f t="shared" si="9"/>
        <v>#N/A</v>
      </c>
      <c r="S8" t="e">
        <f t="shared" si="9"/>
        <v>#N/A</v>
      </c>
      <c r="U8" t="e">
        <f t="shared" si="2"/>
        <v>#N/A</v>
      </c>
      <c r="V8" t="e">
        <f t="shared" si="2"/>
        <v>#N/A</v>
      </c>
      <c r="W8" t="e">
        <f t="shared" si="2"/>
        <v>#N/A</v>
      </c>
      <c r="X8" t="e">
        <f t="shared" si="2"/>
        <v>#N/A</v>
      </c>
      <c r="Y8" t="e">
        <f t="shared" si="2"/>
        <v>#N/A</v>
      </c>
      <c r="Z8" t="e">
        <f t="shared" si="2"/>
        <v>#N/A</v>
      </c>
      <c r="AA8" t="e">
        <f t="shared" si="2"/>
        <v>#N/A</v>
      </c>
      <c r="AB8" t="e">
        <f t="shared" si="2"/>
        <v>#N/A</v>
      </c>
    </row>
    <row r="11" spans="1:28" x14ac:dyDescent="0.25">
      <c r="L1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t="str">
        <f t="shared" ref="M11:S11" ca="1" si="10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N11" t="str">
        <f t="shared" ca="1" si="10"/>
        <v/>
      </c>
      <c r="O11" t="str">
        <f t="shared" ca="1" si="10"/>
        <v/>
      </c>
      <c r="P11" t="str">
        <f t="shared" ca="1" si="10"/>
        <v/>
      </c>
      <c r="Q11" t="str">
        <f t="shared" ca="1" si="10"/>
        <v/>
      </c>
      <c r="R11" t="str">
        <f t="shared" ca="1" si="10"/>
        <v/>
      </c>
      <c r="S11" t="str">
        <f t="shared" ca="1" si="10"/>
        <v/>
      </c>
      <c r="U11" t="str">
        <f ca="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t="str">
        <f t="shared" ref="V11:AB11" ca="1" si="1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W11" t="str">
        <f t="shared" ca="1" si="11"/>
        <v/>
      </c>
      <c r="X11" t="str">
        <f t="shared" ca="1" si="11"/>
        <v/>
      </c>
      <c r="Y11" t="str">
        <f t="shared" ca="1" si="11"/>
        <v/>
      </c>
      <c r="Z11" t="str">
        <f t="shared" ca="1" si="11"/>
        <v/>
      </c>
      <c r="AA11" t="str">
        <f t="shared" ca="1" si="11"/>
        <v/>
      </c>
      <c r="AB11" t="str">
        <f t="shared" ca="1" si="11"/>
        <v/>
      </c>
    </row>
    <row r="12" spans="1:28" x14ac:dyDescent="0.25">
      <c r="L12" t="str">
        <f t="shared" ref="L12:S26" ca="1" si="12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t="str">
        <f t="shared" ca="1" si="12"/>
        <v/>
      </c>
      <c r="N12" t="str">
        <f t="shared" ca="1" si="12"/>
        <v/>
      </c>
      <c r="O12" t="str">
        <f t="shared" ca="1" si="12"/>
        <v/>
      </c>
      <c r="P12" t="str">
        <f t="shared" ca="1" si="12"/>
        <v/>
      </c>
      <c r="Q12" t="str">
        <f t="shared" ca="1" si="12"/>
        <v/>
      </c>
      <c r="R12" t="str">
        <f t="shared" ca="1" si="12"/>
        <v/>
      </c>
      <c r="S12" t="str">
        <f t="shared" ca="1" si="12"/>
        <v/>
      </c>
      <c r="U12" t="str">
        <f t="shared" ref="U12:AB26" ca="1" si="13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t="str">
        <f t="shared" ca="1" si="13"/>
        <v/>
      </c>
      <c r="W12" t="str">
        <f t="shared" ca="1" si="13"/>
        <v/>
      </c>
      <c r="X12" t="str">
        <f t="shared" ca="1" si="13"/>
        <v/>
      </c>
      <c r="Y12" t="str">
        <f t="shared" ca="1" si="13"/>
        <v/>
      </c>
      <c r="Z12" t="str">
        <f t="shared" ca="1" si="13"/>
        <v/>
      </c>
      <c r="AA12" t="str">
        <f t="shared" ca="1" si="13"/>
        <v/>
      </c>
      <c r="AB12" t="str">
        <f t="shared" ca="1" si="13"/>
        <v/>
      </c>
    </row>
    <row r="13" spans="1:28" x14ac:dyDescent="0.25">
      <c r="L13" t="str">
        <f t="shared" ca="1" si="12"/>
        <v/>
      </c>
      <c r="M13" t="str">
        <f t="shared" ca="1" si="12"/>
        <v/>
      </c>
      <c r="N13" t="str">
        <f t="shared" ca="1" si="12"/>
        <v/>
      </c>
      <c r="O13" t="str">
        <f t="shared" ca="1" si="12"/>
        <v/>
      </c>
      <c r="P13" t="str">
        <f t="shared" ca="1" si="12"/>
        <v/>
      </c>
      <c r="Q13" t="str">
        <f t="shared" ca="1" si="12"/>
        <v/>
      </c>
      <c r="R13" t="str">
        <f t="shared" ca="1" si="12"/>
        <v/>
      </c>
      <c r="S13" t="str">
        <f t="shared" ca="1" si="12"/>
        <v/>
      </c>
      <c r="U13" t="str">
        <f t="shared" ca="1" si="13"/>
        <v/>
      </c>
      <c r="V13" t="str">
        <f t="shared" ca="1" si="13"/>
        <v/>
      </c>
      <c r="W13" t="str">
        <f t="shared" ca="1" si="13"/>
        <v/>
      </c>
      <c r="X13" t="str">
        <f t="shared" ca="1" si="13"/>
        <v/>
      </c>
      <c r="Y13" t="str">
        <f t="shared" ca="1" si="13"/>
        <v/>
      </c>
      <c r="Z13" t="str">
        <f t="shared" ca="1" si="13"/>
        <v/>
      </c>
      <c r="AA13" t="str">
        <f t="shared" ca="1" si="13"/>
        <v/>
      </c>
      <c r="AB13" t="str">
        <f t="shared" ca="1" si="13"/>
        <v/>
      </c>
    </row>
    <row r="14" spans="1:28" x14ac:dyDescent="0.25">
      <c r="L14" t="str">
        <f t="shared" ca="1" si="12"/>
        <v/>
      </c>
      <c r="M14" t="str">
        <f t="shared" ca="1" si="12"/>
        <v/>
      </c>
      <c r="N14" t="str">
        <f t="shared" ca="1" si="12"/>
        <v/>
      </c>
      <c r="O14" t="str">
        <f t="shared" ca="1" si="12"/>
        <v/>
      </c>
      <c r="P14" t="str">
        <f t="shared" ca="1" si="12"/>
        <v/>
      </c>
      <c r="Q14" t="str">
        <f t="shared" ca="1" si="12"/>
        <v/>
      </c>
      <c r="R14" t="str">
        <f t="shared" ca="1" si="12"/>
        <v/>
      </c>
      <c r="S14" t="str">
        <f t="shared" ca="1" si="12"/>
        <v/>
      </c>
      <c r="U14" t="str">
        <f t="shared" ca="1" si="13"/>
        <v/>
      </c>
      <c r="V14" t="str">
        <f t="shared" ca="1" si="13"/>
        <v/>
      </c>
      <c r="W14" t="str">
        <f t="shared" ca="1" si="13"/>
        <v/>
      </c>
      <c r="X14" t="str">
        <f t="shared" ca="1" si="13"/>
        <v/>
      </c>
      <c r="Y14" t="str">
        <f t="shared" ca="1" si="13"/>
        <v/>
      </c>
      <c r="Z14" t="str">
        <f t="shared" ca="1" si="13"/>
        <v/>
      </c>
      <c r="AA14" t="str">
        <f t="shared" ca="1" si="13"/>
        <v/>
      </c>
      <c r="AB14" t="str">
        <f t="shared" ca="1" si="13"/>
        <v/>
      </c>
    </row>
    <row r="15" spans="1:28" x14ac:dyDescent="0.25">
      <c r="L15" t="str">
        <f t="shared" ca="1" si="12"/>
        <v/>
      </c>
      <c r="M15" t="str">
        <f t="shared" ca="1" si="12"/>
        <v/>
      </c>
      <c r="N15" t="str">
        <f t="shared" ca="1" si="12"/>
        <v/>
      </c>
      <c r="O15" t="str">
        <f t="shared" ca="1" si="12"/>
        <v/>
      </c>
      <c r="P15" t="str">
        <f t="shared" ca="1" si="12"/>
        <v/>
      </c>
      <c r="Q15" t="str">
        <f t="shared" ca="1" si="12"/>
        <v/>
      </c>
      <c r="R15" t="str">
        <f t="shared" ca="1" si="12"/>
        <v/>
      </c>
      <c r="S15" t="str">
        <f t="shared" ca="1" si="12"/>
        <v/>
      </c>
      <c r="U15" t="str">
        <f t="shared" ca="1" si="13"/>
        <v/>
      </c>
      <c r="V15" t="str">
        <f t="shared" ca="1" si="13"/>
        <v/>
      </c>
      <c r="W15" t="str">
        <f t="shared" ca="1" si="13"/>
        <v/>
      </c>
      <c r="X15" t="str">
        <f t="shared" ca="1" si="13"/>
        <v/>
      </c>
      <c r="Y15" t="str">
        <f t="shared" ca="1" si="13"/>
        <v/>
      </c>
      <c r="Z15" t="str">
        <f t="shared" ca="1" si="13"/>
        <v/>
      </c>
      <c r="AA15" t="str">
        <f t="shared" ca="1" si="13"/>
        <v/>
      </c>
      <c r="AB15" t="str">
        <f t="shared" ca="1" si="13"/>
        <v/>
      </c>
    </row>
    <row r="16" spans="1:28" x14ac:dyDescent="0.25">
      <c r="L16" t="str">
        <f t="shared" ca="1" si="12"/>
        <v/>
      </c>
      <c r="M16" t="str">
        <f t="shared" ca="1" si="12"/>
        <v/>
      </c>
      <c r="N16" t="str">
        <f t="shared" ca="1" si="12"/>
        <v/>
      </c>
      <c r="O16" t="str">
        <f t="shared" ca="1" si="12"/>
        <v/>
      </c>
      <c r="P16" t="str">
        <f t="shared" ca="1" si="12"/>
        <v/>
      </c>
      <c r="Q16" t="str">
        <f t="shared" ca="1" si="12"/>
        <v/>
      </c>
      <c r="R16" t="str">
        <f t="shared" ca="1" si="12"/>
        <v/>
      </c>
      <c r="S16" t="str">
        <f t="shared" ca="1" si="12"/>
        <v/>
      </c>
      <c r="U16" t="str">
        <f t="shared" ca="1" si="13"/>
        <v/>
      </c>
      <c r="V16" t="str">
        <f t="shared" ca="1" si="13"/>
        <v/>
      </c>
      <c r="W16" t="str">
        <f t="shared" ca="1" si="13"/>
        <v/>
      </c>
      <c r="X16" t="str">
        <f t="shared" ca="1" si="13"/>
        <v/>
      </c>
      <c r="Y16" t="str">
        <f t="shared" ca="1" si="13"/>
        <v/>
      </c>
      <c r="Z16" t="str">
        <f t="shared" ca="1" si="13"/>
        <v/>
      </c>
      <c r="AA16" t="str">
        <f t="shared" ca="1" si="13"/>
        <v/>
      </c>
      <c r="AB16" t="str">
        <f t="shared" ca="1" si="13"/>
        <v/>
      </c>
    </row>
    <row r="17" spans="9:28" x14ac:dyDescent="0.25">
      <c r="L17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t="str">
        <f t="shared" ca="1" si="12"/>
        <v/>
      </c>
      <c r="N17" t="str">
        <f t="shared" ca="1" si="12"/>
        <v/>
      </c>
      <c r="O17" t="str">
        <f t="shared" ca="1" si="12"/>
        <v/>
      </c>
      <c r="P17" t="str">
        <f t="shared" ca="1" si="12"/>
        <v/>
      </c>
      <c r="Q17" t="str">
        <f t="shared" ca="1" si="12"/>
        <v/>
      </c>
      <c r="R17" t="str">
        <f t="shared" ca="1" si="12"/>
        <v/>
      </c>
      <c r="S17" t="str">
        <f t="shared" ca="1" si="12"/>
        <v/>
      </c>
      <c r="U17" t="str">
        <f t="shared" ca="1" si="13"/>
        <v/>
      </c>
      <c r="V17" t="str">
        <f t="shared" ca="1" si="13"/>
        <v/>
      </c>
      <c r="W17" t="str">
        <f t="shared" ca="1" si="13"/>
        <v/>
      </c>
      <c r="X17" t="str">
        <f t="shared" ca="1" si="13"/>
        <v/>
      </c>
      <c r="Y17" t="str">
        <f t="shared" ca="1" si="13"/>
        <v/>
      </c>
      <c r="Z17" t="str">
        <f t="shared" ca="1" si="13"/>
        <v/>
      </c>
      <c r="AA17" t="str">
        <f t="shared" ca="1" si="13"/>
        <v/>
      </c>
      <c r="AB17" t="str">
        <f t="shared" ca="1" si="13"/>
        <v/>
      </c>
    </row>
    <row r="18" spans="9:28" x14ac:dyDescent="0.25">
      <c r="L18" t="str">
        <f t="shared" ca="1" si="12"/>
        <v/>
      </c>
      <c r="M18" t="str">
        <f t="shared" ca="1" si="12"/>
        <v/>
      </c>
      <c r="N18" t="str">
        <f t="shared" ca="1" si="12"/>
        <v/>
      </c>
      <c r="O18" t="str">
        <f t="shared" ca="1" si="12"/>
        <v/>
      </c>
      <c r="P18" t="str">
        <f t="shared" ca="1" si="12"/>
        <v/>
      </c>
      <c r="Q18" t="str">
        <f t="shared" ca="1" si="12"/>
        <v/>
      </c>
      <c r="R18" t="str">
        <f t="shared" ca="1" si="12"/>
        <v/>
      </c>
      <c r="S18" t="str">
        <f t="shared" ca="1" si="12"/>
        <v/>
      </c>
      <c r="U18" t="str">
        <f t="shared" ca="1" si="13"/>
        <v/>
      </c>
      <c r="V18" t="str">
        <f t="shared" ca="1" si="13"/>
        <v/>
      </c>
      <c r="W18" t="str">
        <f t="shared" ca="1" si="13"/>
        <v/>
      </c>
      <c r="X18" t="str">
        <f t="shared" ca="1" si="13"/>
        <v/>
      </c>
      <c r="Y18" t="str">
        <f t="shared" ca="1" si="13"/>
        <v/>
      </c>
      <c r="Z18" t="str">
        <f t="shared" ca="1" si="13"/>
        <v/>
      </c>
      <c r="AA18" t="str">
        <f t="shared" ca="1" si="13"/>
        <v/>
      </c>
      <c r="AB18" t="str">
        <f t="shared" ca="1" si="13"/>
        <v/>
      </c>
    </row>
    <row r="19" spans="9:28" x14ac:dyDescent="0.25">
      <c r="L19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t="str">
        <f t="shared" ca="1" si="12"/>
        <v/>
      </c>
      <c r="N19" t="str">
        <f t="shared" ca="1" si="12"/>
        <v/>
      </c>
      <c r="O19" t="str">
        <f t="shared" ca="1" si="12"/>
        <v/>
      </c>
      <c r="P19" t="str">
        <f t="shared" ca="1" si="12"/>
        <v/>
      </c>
      <c r="Q19" t="str">
        <f t="shared" ca="1" si="12"/>
        <v/>
      </c>
      <c r="R19" t="str">
        <f t="shared" ca="1" si="12"/>
        <v/>
      </c>
      <c r="S19" t="str">
        <f t="shared" ca="1" si="12"/>
        <v/>
      </c>
      <c r="U19" t="str">
        <f t="shared" ca="1" si="13"/>
        <v/>
      </c>
      <c r="V19" t="str">
        <f t="shared" ca="1" si="13"/>
        <v/>
      </c>
      <c r="W19" t="str">
        <f t="shared" ca="1" si="13"/>
        <v/>
      </c>
      <c r="X19" t="str">
        <f t="shared" ca="1" si="13"/>
        <v/>
      </c>
      <c r="Y19" t="str">
        <f t="shared" ca="1" si="13"/>
        <v/>
      </c>
      <c r="Z19" t="str">
        <f t="shared" ca="1" si="13"/>
        <v/>
      </c>
      <c r="AA19" t="str">
        <f t="shared" ca="1" si="13"/>
        <v/>
      </c>
      <c r="AB19" t="str">
        <f t="shared" ca="1" si="13"/>
        <v/>
      </c>
    </row>
    <row r="20" spans="9:28" x14ac:dyDescent="0.25">
      <c r="L20" t="str">
        <f t="shared" ca="1" si="12"/>
        <v/>
      </c>
      <c r="M20" t="str">
        <f t="shared" ca="1" si="12"/>
        <v/>
      </c>
      <c r="N20" t="str">
        <f t="shared" ca="1" si="12"/>
        <v/>
      </c>
      <c r="O20" t="str">
        <f t="shared" ca="1" si="12"/>
        <v/>
      </c>
      <c r="P20" t="str">
        <f t="shared" ca="1" si="12"/>
        <v/>
      </c>
      <c r="Q20" t="str">
        <f t="shared" ca="1" si="12"/>
        <v/>
      </c>
      <c r="R20" t="str">
        <f t="shared" ca="1" si="12"/>
        <v/>
      </c>
      <c r="S20" t="str">
        <f t="shared" ca="1" si="12"/>
        <v/>
      </c>
      <c r="U20" t="str">
        <f t="shared" ca="1" si="13"/>
        <v/>
      </c>
      <c r="V20" t="str">
        <f t="shared" ca="1" si="13"/>
        <v/>
      </c>
      <c r="W20" t="str">
        <f t="shared" ca="1" si="13"/>
        <v/>
      </c>
      <c r="X20" t="str">
        <f t="shared" ca="1" si="13"/>
        <v/>
      </c>
      <c r="Y20" t="str">
        <f t="shared" ca="1" si="13"/>
        <v/>
      </c>
      <c r="Z20" t="str">
        <f t="shared" ca="1" si="13"/>
        <v/>
      </c>
      <c r="AA20" t="str">
        <f t="shared" ca="1" si="13"/>
        <v/>
      </c>
      <c r="AB20" t="str">
        <f t="shared" ca="1" si="13"/>
        <v/>
      </c>
    </row>
    <row r="21" spans="9:28" x14ac:dyDescent="0.25">
      <c r="L2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t="str">
        <f t="shared" ca="1" si="12"/>
        <v/>
      </c>
      <c r="N21" t="str">
        <f t="shared" ca="1" si="12"/>
        <v/>
      </c>
      <c r="O21" t="str">
        <f t="shared" ca="1" si="12"/>
        <v/>
      </c>
      <c r="P21" t="str">
        <f t="shared" ca="1" si="12"/>
        <v/>
      </c>
      <c r="Q21" t="str">
        <f t="shared" ca="1" si="12"/>
        <v/>
      </c>
      <c r="R21" t="str">
        <f t="shared" ca="1" si="12"/>
        <v/>
      </c>
      <c r="S21" t="str">
        <f t="shared" ca="1" si="12"/>
        <v/>
      </c>
      <c r="U21" t="str">
        <f t="shared" ca="1" si="13"/>
        <v/>
      </c>
      <c r="V21" t="str">
        <f t="shared" ca="1" si="13"/>
        <v/>
      </c>
      <c r="W21" t="str">
        <f t="shared" ca="1" si="13"/>
        <v/>
      </c>
      <c r="X21" t="str">
        <f t="shared" ca="1" si="13"/>
        <v/>
      </c>
      <c r="Y21" t="str">
        <f t="shared" ca="1" si="13"/>
        <v/>
      </c>
      <c r="Z21" t="str">
        <f t="shared" ca="1" si="13"/>
        <v/>
      </c>
      <c r="AA21" t="str">
        <f t="shared" ca="1" si="13"/>
        <v/>
      </c>
      <c r="AB21" t="str">
        <f t="shared" ca="1" si="13"/>
        <v/>
      </c>
    </row>
    <row r="22" spans="9:28" x14ac:dyDescent="0.25">
      <c r="L22" t="str">
        <f t="shared" ca="1" si="12"/>
        <v/>
      </c>
      <c r="M22" t="str">
        <f t="shared" ca="1" si="12"/>
        <v/>
      </c>
      <c r="N22" t="str">
        <f t="shared" ca="1" si="12"/>
        <v/>
      </c>
      <c r="O22" t="str">
        <f t="shared" ca="1" si="12"/>
        <v/>
      </c>
      <c r="P22" t="str">
        <f t="shared" ca="1" si="12"/>
        <v/>
      </c>
      <c r="Q22" t="str">
        <f t="shared" ca="1" si="12"/>
        <v/>
      </c>
      <c r="R22" t="str">
        <f t="shared" ca="1" si="12"/>
        <v/>
      </c>
      <c r="S22" t="str">
        <f t="shared" ca="1" si="12"/>
        <v/>
      </c>
      <c r="U22" t="str">
        <f t="shared" ca="1" si="13"/>
        <v/>
      </c>
      <c r="V22" t="str">
        <f t="shared" ca="1" si="13"/>
        <v/>
      </c>
      <c r="W22" t="str">
        <f t="shared" ca="1" si="13"/>
        <v/>
      </c>
      <c r="X22" t="str">
        <f t="shared" ca="1" si="13"/>
        <v/>
      </c>
      <c r="Y22" t="str">
        <f t="shared" ca="1" si="13"/>
        <v/>
      </c>
      <c r="Z22" t="str">
        <f t="shared" ca="1" si="13"/>
        <v/>
      </c>
      <c r="AA22" t="str">
        <f t="shared" ca="1" si="13"/>
        <v/>
      </c>
      <c r="AB22" t="str">
        <f t="shared" ca="1" si="13"/>
        <v/>
      </c>
    </row>
    <row r="23" spans="9:28" x14ac:dyDescent="0.25">
      <c r="L23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t="str">
        <f t="shared" ca="1" si="12"/>
        <v/>
      </c>
      <c r="N23" t="str">
        <f t="shared" ca="1" si="12"/>
        <v/>
      </c>
      <c r="O23" t="str">
        <f t="shared" ca="1" si="12"/>
        <v/>
      </c>
      <c r="P23" t="str">
        <f t="shared" ca="1" si="12"/>
        <v/>
      </c>
      <c r="Q23" t="str">
        <f t="shared" ca="1" si="12"/>
        <v/>
      </c>
      <c r="R23" t="str">
        <f t="shared" ca="1" si="12"/>
        <v/>
      </c>
      <c r="S23" t="str">
        <f t="shared" ca="1" si="12"/>
        <v/>
      </c>
      <c r="U23" t="str">
        <f t="shared" ca="1" si="13"/>
        <v/>
      </c>
      <c r="V23" t="str">
        <f t="shared" ca="1" si="13"/>
        <v/>
      </c>
      <c r="W23" t="str">
        <f t="shared" ca="1" si="13"/>
        <v/>
      </c>
      <c r="X23" t="str">
        <f t="shared" ca="1" si="13"/>
        <v/>
      </c>
      <c r="Y23" t="str">
        <f t="shared" ca="1" si="13"/>
        <v/>
      </c>
      <c r="Z23" t="str">
        <f t="shared" ca="1" si="13"/>
        <v/>
      </c>
      <c r="AA23" t="str">
        <f t="shared" ca="1" si="13"/>
        <v/>
      </c>
      <c r="AB23" t="str">
        <f t="shared" ca="1" si="13"/>
        <v/>
      </c>
    </row>
    <row r="24" spans="9:28" x14ac:dyDescent="0.25">
      <c r="I24" s="6" t="e">
        <f>#REF!&amp;#REF!</f>
        <v>#REF!</v>
      </c>
      <c r="J24" s="6" t="e">
        <f>#REF!&amp;#REF!</f>
        <v>#REF!</v>
      </c>
      <c r="L24" t="str">
        <f t="shared" ca="1" si="12"/>
        <v/>
      </c>
      <c r="M24" t="str">
        <f t="shared" ca="1" si="12"/>
        <v/>
      </c>
      <c r="N24" t="str">
        <f t="shared" ca="1" si="12"/>
        <v/>
      </c>
      <c r="O24" t="str">
        <f t="shared" ca="1" si="12"/>
        <v/>
      </c>
      <c r="P24" t="str">
        <f t="shared" ca="1" si="12"/>
        <v/>
      </c>
      <c r="Q24" t="str">
        <f t="shared" ca="1" si="12"/>
        <v/>
      </c>
      <c r="R24" t="str">
        <f t="shared" ca="1" si="12"/>
        <v/>
      </c>
      <c r="S24" t="str">
        <f t="shared" ca="1" si="12"/>
        <v/>
      </c>
      <c r="U24" t="str">
        <f t="shared" ca="1" si="13"/>
        <v/>
      </c>
      <c r="V24" t="str">
        <f t="shared" ca="1" si="13"/>
        <v/>
      </c>
      <c r="W24" t="str">
        <f t="shared" ca="1" si="13"/>
        <v/>
      </c>
      <c r="X24" t="str">
        <f t="shared" ca="1" si="13"/>
        <v/>
      </c>
      <c r="Y24" t="str">
        <f t="shared" ca="1" si="13"/>
        <v/>
      </c>
      <c r="Z24" t="str">
        <f t="shared" ca="1" si="13"/>
        <v/>
      </c>
      <c r="AA24" t="str">
        <f t="shared" ca="1" si="13"/>
        <v/>
      </c>
      <c r="AB24" t="str">
        <f t="shared" ca="1" si="13"/>
        <v/>
      </c>
    </row>
    <row r="25" spans="9:28" x14ac:dyDescent="0.25">
      <c r="I25" s="6" t="e">
        <f>#REF!&amp;#REF!</f>
        <v>#REF!</v>
      </c>
      <c r="J25" s="6" t="e">
        <f>#REF!&amp;#REF!</f>
        <v>#REF!</v>
      </c>
      <c r="L25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t="str">
        <f t="shared" ca="1" si="12"/>
        <v/>
      </c>
      <c r="N25" t="str">
        <f t="shared" ca="1" si="12"/>
        <v/>
      </c>
      <c r="O25" t="str">
        <f t="shared" ca="1" si="12"/>
        <v/>
      </c>
      <c r="P25" t="str">
        <f t="shared" ca="1" si="12"/>
        <v/>
      </c>
      <c r="Q25" t="str">
        <f t="shared" ca="1" si="12"/>
        <v/>
      </c>
      <c r="R25" t="str">
        <f t="shared" ca="1" si="12"/>
        <v/>
      </c>
      <c r="S25" t="str">
        <f t="shared" ca="1" si="12"/>
        <v/>
      </c>
      <c r="U25" t="str">
        <f t="shared" ca="1" si="13"/>
        <v/>
      </c>
      <c r="V25" t="str">
        <f t="shared" ca="1" si="13"/>
        <v/>
      </c>
      <c r="W25" t="str">
        <f t="shared" ca="1" si="13"/>
        <v/>
      </c>
      <c r="X25" t="str">
        <f t="shared" ca="1" si="13"/>
        <v/>
      </c>
      <c r="Y25" t="str">
        <f t="shared" ca="1" si="13"/>
        <v/>
      </c>
      <c r="Z25" t="str">
        <f t="shared" ca="1" si="13"/>
        <v/>
      </c>
      <c r="AA25" t="str">
        <f t="shared" ca="1" si="13"/>
        <v/>
      </c>
      <c r="AB25" t="str">
        <f t="shared" ca="1" si="13"/>
        <v/>
      </c>
    </row>
    <row r="26" spans="9:28" x14ac:dyDescent="0.25">
      <c r="I26" s="6" t="e">
        <f>#REF!&amp;#REF!</f>
        <v>#REF!</v>
      </c>
      <c r="J26" s="6" t="e">
        <f>#REF!&amp;#REF!</f>
        <v>#REF!</v>
      </c>
      <c r="L26" t="str">
        <f t="shared" ca="1" si="12"/>
        <v/>
      </c>
      <c r="M26" t="str">
        <f t="shared" ca="1" si="12"/>
        <v/>
      </c>
      <c r="N26" t="str">
        <f t="shared" ca="1" si="12"/>
        <v/>
      </c>
      <c r="O26" t="str">
        <f t="shared" ca="1" si="12"/>
        <v/>
      </c>
      <c r="P26" t="str">
        <f t="shared" ca="1" si="12"/>
        <v/>
      </c>
      <c r="Q26" t="str">
        <f t="shared" ca="1" si="12"/>
        <v/>
      </c>
      <c r="R26" t="str">
        <f t="shared" ca="1" si="12"/>
        <v/>
      </c>
      <c r="S26" t="str">
        <f t="shared" ca="1" si="12"/>
        <v/>
      </c>
      <c r="U26" t="str">
        <f t="shared" ca="1" si="13"/>
        <v/>
      </c>
      <c r="V26" t="str">
        <f t="shared" ca="1" si="13"/>
        <v/>
      </c>
      <c r="W26" t="str">
        <f t="shared" ca="1" si="13"/>
        <v/>
      </c>
      <c r="X26" t="str">
        <f t="shared" ca="1" si="13"/>
        <v/>
      </c>
      <c r="Y26" t="str">
        <f t="shared" ca="1" si="13"/>
        <v/>
      </c>
      <c r="Z26" t="str">
        <f t="shared" ca="1" si="13"/>
        <v/>
      </c>
      <c r="AA26" t="str">
        <f t="shared" ca="1" si="13"/>
        <v/>
      </c>
      <c r="AB26" t="str">
        <f t="shared" ca="1" si="13"/>
        <v/>
      </c>
    </row>
    <row r="27" spans="9:28" x14ac:dyDescent="0.25">
      <c r="I27" s="6" t="e">
        <f>#REF!&amp;#REF!</f>
        <v>#REF!</v>
      </c>
      <c r="J27" s="6" t="e">
        <f>#REF!&amp;#REF!</f>
        <v>#REF!</v>
      </c>
    </row>
    <row r="28" spans="9:28" x14ac:dyDescent="0.25">
      <c r="I28" s="6" t="e">
        <f>#REF!&amp;#REF!</f>
        <v>#REF!</v>
      </c>
      <c r="J28" s="6" t="e">
        <f>#REF!&amp;#REF!</f>
        <v>#REF!</v>
      </c>
      <c r="L28" t="str">
        <f t="shared" ref="L28:L43" ca="1" si="14">"№"&amp;L11&amp;U11</f>
        <v>№</v>
      </c>
      <c r="M28" t="str">
        <f t="shared" ref="M28:M43" ca="1" si="15">"№"&amp;M11&amp;V11</f>
        <v>№</v>
      </c>
      <c r="N28" t="str">
        <f t="shared" ref="N28:N43" ca="1" si="16">"№"&amp;N11&amp;W11</f>
        <v>№</v>
      </c>
      <c r="O28" t="str">
        <f t="shared" ref="O28:O43" ca="1" si="17">"№"&amp;O11&amp;X11</f>
        <v>№</v>
      </c>
      <c r="P28" t="str">
        <f t="shared" ref="P28:P43" ca="1" si="18">"№"&amp;P11&amp;Y11</f>
        <v>№</v>
      </c>
      <c r="Q28" t="str">
        <f t="shared" ref="Q28:Q43" ca="1" si="19">"№"&amp;Q11&amp;Z11</f>
        <v>№</v>
      </c>
      <c r="R28" t="str">
        <f t="shared" ref="R28:R43" ca="1" si="20">"№"&amp;R11&amp;AA11</f>
        <v>№</v>
      </c>
      <c r="S28" t="str">
        <f t="shared" ref="S28:S43" ca="1" si="21">"№"&amp;S11&amp;AB11</f>
        <v>№</v>
      </c>
    </row>
    <row r="29" spans="9:28" x14ac:dyDescent="0.25">
      <c r="L29" t="str">
        <f t="shared" ca="1" si="14"/>
        <v>№</v>
      </c>
      <c r="M29" t="str">
        <f t="shared" ca="1" si="15"/>
        <v>№</v>
      </c>
      <c r="N29" t="str">
        <f t="shared" ca="1" si="16"/>
        <v>№</v>
      </c>
      <c r="O29" t="str">
        <f t="shared" ca="1" si="17"/>
        <v>№</v>
      </c>
      <c r="P29" t="str">
        <f t="shared" ca="1" si="18"/>
        <v>№</v>
      </c>
      <c r="Q29" t="str">
        <f t="shared" ca="1" si="19"/>
        <v>№</v>
      </c>
      <c r="R29" t="str">
        <f t="shared" ca="1" si="20"/>
        <v>№</v>
      </c>
      <c r="S29" t="str">
        <f t="shared" ca="1" si="21"/>
        <v>№</v>
      </c>
    </row>
    <row r="30" spans="9:28" x14ac:dyDescent="0.25">
      <c r="I30" s="6" t="e">
        <f>#REF!&amp;#REF!</f>
        <v>#REF!</v>
      </c>
      <c r="J30" s="6" t="e">
        <f>#REF!&amp;#REF!</f>
        <v>#REF!</v>
      </c>
      <c r="L30" t="str">
        <f t="shared" ca="1" si="14"/>
        <v>№</v>
      </c>
      <c r="M30" t="str">
        <f t="shared" ca="1" si="15"/>
        <v>№</v>
      </c>
      <c r="N30" t="str">
        <f t="shared" ca="1" si="16"/>
        <v>№</v>
      </c>
      <c r="O30" t="str">
        <f t="shared" ca="1" si="17"/>
        <v>№</v>
      </c>
      <c r="P30" t="str">
        <f t="shared" ca="1" si="18"/>
        <v>№</v>
      </c>
      <c r="Q30" t="str">
        <f t="shared" ca="1" si="19"/>
        <v>№</v>
      </c>
      <c r="R30" t="str">
        <f t="shared" ca="1" si="20"/>
        <v>№</v>
      </c>
      <c r="S30" t="str">
        <f t="shared" ca="1" si="21"/>
        <v>№</v>
      </c>
    </row>
    <row r="31" spans="9:28" x14ac:dyDescent="0.25">
      <c r="I31" s="6" t="e">
        <f>#REF!&amp;#REF!</f>
        <v>#REF!</v>
      </c>
      <c r="J31" s="6" t="e">
        <f>#REF!&amp;#REF!</f>
        <v>#REF!</v>
      </c>
      <c r="L31" t="str">
        <f t="shared" ca="1" si="14"/>
        <v>№</v>
      </c>
      <c r="M31" t="str">
        <f t="shared" ca="1" si="15"/>
        <v>№</v>
      </c>
      <c r="N31" t="str">
        <f t="shared" ca="1" si="16"/>
        <v>№</v>
      </c>
      <c r="O31" t="str">
        <f t="shared" ca="1" si="17"/>
        <v>№</v>
      </c>
      <c r="P31" t="str">
        <f t="shared" ca="1" si="18"/>
        <v>№</v>
      </c>
      <c r="Q31" t="str">
        <f t="shared" ca="1" si="19"/>
        <v>№</v>
      </c>
      <c r="R31" t="str">
        <f t="shared" ca="1" si="20"/>
        <v>№</v>
      </c>
      <c r="S31" t="str">
        <f t="shared" ca="1" si="21"/>
        <v>№</v>
      </c>
    </row>
    <row r="32" spans="9:28" x14ac:dyDescent="0.25">
      <c r="I32" s="6" t="e">
        <f>#REF!&amp;#REF!</f>
        <v>#REF!</v>
      </c>
      <c r="J32" s="6" t="e">
        <f>#REF!&amp;#REF!</f>
        <v>#REF!</v>
      </c>
      <c r="L32" t="str">
        <f t="shared" ca="1" si="14"/>
        <v>№</v>
      </c>
      <c r="M32" t="str">
        <f t="shared" ca="1" si="15"/>
        <v>№</v>
      </c>
      <c r="N32" t="str">
        <f t="shared" ca="1" si="16"/>
        <v>№</v>
      </c>
      <c r="O32" t="str">
        <f t="shared" ca="1" si="17"/>
        <v>№</v>
      </c>
      <c r="P32" t="str">
        <f t="shared" ca="1" si="18"/>
        <v>№</v>
      </c>
      <c r="Q32" t="str">
        <f t="shared" ca="1" si="19"/>
        <v>№</v>
      </c>
      <c r="R32" t="str">
        <f t="shared" ca="1" si="20"/>
        <v>№</v>
      </c>
      <c r="S32" t="str">
        <f t="shared" ca="1" si="21"/>
        <v>№</v>
      </c>
    </row>
    <row r="33" spans="9:19" x14ac:dyDescent="0.25">
      <c r="I33" s="6" t="e">
        <f>#REF!&amp;#REF!</f>
        <v>#REF!</v>
      </c>
      <c r="J33" s="6" t="e">
        <f>#REF!&amp;#REF!</f>
        <v>#REF!</v>
      </c>
      <c r="L33" t="str">
        <f t="shared" ca="1" si="14"/>
        <v>№</v>
      </c>
      <c r="M33" t="str">
        <f t="shared" ca="1" si="15"/>
        <v>№</v>
      </c>
      <c r="N33" t="str">
        <f t="shared" ca="1" si="16"/>
        <v>№</v>
      </c>
      <c r="O33" t="str">
        <f t="shared" ca="1" si="17"/>
        <v>№</v>
      </c>
      <c r="P33" t="str">
        <f t="shared" ca="1" si="18"/>
        <v>№</v>
      </c>
      <c r="Q33" t="str">
        <f t="shared" ca="1" si="19"/>
        <v>№</v>
      </c>
      <c r="R33" t="str">
        <f t="shared" ca="1" si="20"/>
        <v>№</v>
      </c>
      <c r="S33" t="str">
        <f t="shared" ca="1" si="21"/>
        <v>№</v>
      </c>
    </row>
    <row r="34" spans="9:19" x14ac:dyDescent="0.25">
      <c r="I34" s="6" t="e">
        <f>#REF!&amp;#REF!</f>
        <v>#REF!</v>
      </c>
      <c r="J34" s="6" t="e">
        <f>#REF!&amp;#REF!</f>
        <v>#REF!</v>
      </c>
      <c r="L34" t="str">
        <f t="shared" ca="1" si="14"/>
        <v>№</v>
      </c>
      <c r="M34" t="str">
        <f t="shared" ca="1" si="15"/>
        <v>№</v>
      </c>
      <c r="N34" t="str">
        <f t="shared" ca="1" si="16"/>
        <v>№</v>
      </c>
      <c r="O34" t="str">
        <f t="shared" ca="1" si="17"/>
        <v>№</v>
      </c>
      <c r="P34" t="str">
        <f t="shared" ca="1" si="18"/>
        <v>№</v>
      </c>
      <c r="Q34" t="str">
        <f t="shared" ca="1" si="19"/>
        <v>№</v>
      </c>
      <c r="R34" t="str">
        <f t="shared" ca="1" si="20"/>
        <v>№</v>
      </c>
      <c r="S34" t="str">
        <f t="shared" ca="1" si="21"/>
        <v>№</v>
      </c>
    </row>
    <row r="35" spans="9:19" x14ac:dyDescent="0.25">
      <c r="L35" t="str">
        <f t="shared" ca="1" si="14"/>
        <v>№</v>
      </c>
      <c r="M35" t="str">
        <f t="shared" ca="1" si="15"/>
        <v>№</v>
      </c>
      <c r="N35" t="str">
        <f t="shared" ca="1" si="16"/>
        <v>№</v>
      </c>
      <c r="O35" t="str">
        <f t="shared" ca="1" si="17"/>
        <v>№</v>
      </c>
      <c r="P35" t="str">
        <f t="shared" ca="1" si="18"/>
        <v>№</v>
      </c>
      <c r="Q35" t="str">
        <f t="shared" ca="1" si="19"/>
        <v>№</v>
      </c>
      <c r="R35" t="str">
        <f t="shared" ca="1" si="20"/>
        <v>№</v>
      </c>
      <c r="S35" t="str">
        <f t="shared" ca="1" si="21"/>
        <v>№</v>
      </c>
    </row>
    <row r="36" spans="9:19" x14ac:dyDescent="0.25">
      <c r="I36" s="6" t="e">
        <f>#REF!&amp;#REF!</f>
        <v>#REF!</v>
      </c>
      <c r="J36" s="6" t="e">
        <f>#REF!&amp;#REF!</f>
        <v>#REF!</v>
      </c>
      <c r="L36" t="str">
        <f t="shared" ca="1" si="14"/>
        <v>№</v>
      </c>
      <c r="M36" t="str">
        <f t="shared" ca="1" si="15"/>
        <v>№</v>
      </c>
      <c r="N36" t="str">
        <f t="shared" ca="1" si="16"/>
        <v>№</v>
      </c>
      <c r="O36" t="str">
        <f t="shared" ca="1" si="17"/>
        <v>№</v>
      </c>
      <c r="P36" t="str">
        <f t="shared" ca="1" si="18"/>
        <v>№</v>
      </c>
      <c r="Q36" t="str">
        <f t="shared" ca="1" si="19"/>
        <v>№</v>
      </c>
      <c r="R36" t="str">
        <f t="shared" ca="1" si="20"/>
        <v>№</v>
      </c>
      <c r="S36" t="str">
        <f t="shared" ca="1" si="21"/>
        <v>№</v>
      </c>
    </row>
    <row r="37" spans="9:19" x14ac:dyDescent="0.25">
      <c r="I37" s="6" t="e">
        <f>#REF!&amp;#REF!</f>
        <v>#REF!</v>
      </c>
      <c r="J37" s="6" t="e">
        <f>#REF!&amp;#REF!</f>
        <v>#REF!</v>
      </c>
      <c r="L37" t="str">
        <f t="shared" ca="1" si="14"/>
        <v>№</v>
      </c>
      <c r="M37" t="str">
        <f t="shared" ca="1" si="15"/>
        <v>№</v>
      </c>
      <c r="N37" t="str">
        <f t="shared" ca="1" si="16"/>
        <v>№</v>
      </c>
      <c r="O37" t="str">
        <f t="shared" ca="1" si="17"/>
        <v>№</v>
      </c>
      <c r="P37" t="str">
        <f t="shared" ca="1" si="18"/>
        <v>№</v>
      </c>
      <c r="Q37" t="str">
        <f t="shared" ca="1" si="19"/>
        <v>№</v>
      </c>
      <c r="R37" t="str">
        <f t="shared" ca="1" si="20"/>
        <v>№</v>
      </c>
      <c r="S37" t="str">
        <f t="shared" ca="1" si="21"/>
        <v>№</v>
      </c>
    </row>
    <row r="38" spans="9:19" x14ac:dyDescent="0.25">
      <c r="I38" s="6" t="e">
        <f>#REF!&amp;#REF!</f>
        <v>#REF!</v>
      </c>
      <c r="J38" s="6" t="e">
        <f>#REF!&amp;#REF!</f>
        <v>#REF!</v>
      </c>
      <c r="L38" t="str">
        <f t="shared" ca="1" si="14"/>
        <v>№</v>
      </c>
      <c r="M38" t="str">
        <f t="shared" ca="1" si="15"/>
        <v>№</v>
      </c>
      <c r="N38" t="str">
        <f t="shared" ca="1" si="16"/>
        <v>№</v>
      </c>
      <c r="O38" t="str">
        <f t="shared" ca="1" si="17"/>
        <v>№</v>
      </c>
      <c r="P38" t="str">
        <f t="shared" ca="1" si="18"/>
        <v>№</v>
      </c>
      <c r="Q38" t="str">
        <f t="shared" ca="1" si="19"/>
        <v>№</v>
      </c>
      <c r="R38" t="str">
        <f t="shared" ca="1" si="20"/>
        <v>№</v>
      </c>
      <c r="S38" t="str">
        <f t="shared" ca="1" si="21"/>
        <v>№</v>
      </c>
    </row>
    <row r="39" spans="9:19" x14ac:dyDescent="0.25">
      <c r="I39" s="6" t="e">
        <f>#REF!&amp;#REF!</f>
        <v>#REF!</v>
      </c>
      <c r="J39" s="6" t="e">
        <f>#REF!&amp;#REF!</f>
        <v>#REF!</v>
      </c>
      <c r="L39" t="str">
        <f t="shared" ca="1" si="14"/>
        <v>№</v>
      </c>
      <c r="M39" t="str">
        <f t="shared" ca="1" si="15"/>
        <v>№</v>
      </c>
      <c r="N39" t="str">
        <f t="shared" ca="1" si="16"/>
        <v>№</v>
      </c>
      <c r="O39" t="str">
        <f t="shared" ca="1" si="17"/>
        <v>№</v>
      </c>
      <c r="P39" t="str">
        <f t="shared" ca="1" si="18"/>
        <v>№</v>
      </c>
      <c r="Q39" t="str">
        <f t="shared" ca="1" si="19"/>
        <v>№</v>
      </c>
      <c r="R39" t="str">
        <f t="shared" ca="1" si="20"/>
        <v>№</v>
      </c>
      <c r="S39" t="str">
        <f t="shared" ca="1" si="21"/>
        <v>№</v>
      </c>
    </row>
    <row r="40" spans="9:19" x14ac:dyDescent="0.25">
      <c r="I40" s="6" t="e">
        <f>#REF!&amp;#REF!</f>
        <v>#REF!</v>
      </c>
      <c r="J40" s="6" t="e">
        <f>#REF!&amp;#REF!</f>
        <v>#REF!</v>
      </c>
      <c r="L40" t="str">
        <f t="shared" ca="1" si="14"/>
        <v>№</v>
      </c>
      <c r="M40" t="str">
        <f t="shared" ca="1" si="15"/>
        <v>№</v>
      </c>
      <c r="N40" t="str">
        <f t="shared" ca="1" si="16"/>
        <v>№</v>
      </c>
      <c r="O40" t="str">
        <f t="shared" ca="1" si="17"/>
        <v>№</v>
      </c>
      <c r="P40" t="str">
        <f t="shared" ca="1" si="18"/>
        <v>№</v>
      </c>
      <c r="Q40" t="str">
        <f t="shared" ca="1" si="19"/>
        <v>№</v>
      </c>
      <c r="R40" t="str">
        <f t="shared" ca="1" si="20"/>
        <v>№</v>
      </c>
      <c r="S40" t="str">
        <f t="shared" ca="1" si="21"/>
        <v>№</v>
      </c>
    </row>
    <row r="41" spans="9:19" x14ac:dyDescent="0.25">
      <c r="L41" t="str">
        <f t="shared" ca="1" si="14"/>
        <v>№</v>
      </c>
      <c r="M41" t="str">
        <f t="shared" ca="1" si="15"/>
        <v>№</v>
      </c>
      <c r="N41" t="str">
        <f t="shared" ca="1" si="16"/>
        <v>№</v>
      </c>
      <c r="O41" t="str">
        <f t="shared" ca="1" si="17"/>
        <v>№</v>
      </c>
      <c r="P41" t="str">
        <f t="shared" ca="1" si="18"/>
        <v>№</v>
      </c>
      <c r="Q41" t="str">
        <f t="shared" ca="1" si="19"/>
        <v>№</v>
      </c>
      <c r="R41" t="str">
        <f t="shared" ca="1" si="20"/>
        <v>№</v>
      </c>
      <c r="S41" t="str">
        <f t="shared" ca="1" si="21"/>
        <v>№</v>
      </c>
    </row>
    <row r="42" spans="9:19" x14ac:dyDescent="0.25">
      <c r="I42" s="6" t="e">
        <f>#REF!&amp;#REF!</f>
        <v>#REF!</v>
      </c>
      <c r="J42" s="6" t="e">
        <f>#REF!&amp;#REF!</f>
        <v>#REF!</v>
      </c>
      <c r="L42" t="str">
        <f t="shared" ca="1" si="14"/>
        <v>№</v>
      </c>
      <c r="M42" t="str">
        <f t="shared" ca="1" si="15"/>
        <v>№</v>
      </c>
      <c r="N42" t="str">
        <f t="shared" ca="1" si="16"/>
        <v>№</v>
      </c>
      <c r="O42" t="str">
        <f t="shared" ca="1" si="17"/>
        <v>№</v>
      </c>
      <c r="P42" t="str">
        <f t="shared" ca="1" si="18"/>
        <v>№</v>
      </c>
      <c r="Q42" t="str">
        <f t="shared" ca="1" si="19"/>
        <v>№</v>
      </c>
      <c r="R42" t="str">
        <f t="shared" ca="1" si="20"/>
        <v>№</v>
      </c>
      <c r="S42" t="str">
        <f t="shared" ca="1" si="21"/>
        <v>№</v>
      </c>
    </row>
    <row r="43" spans="9:19" x14ac:dyDescent="0.25">
      <c r="I43" s="6" t="e">
        <f>#REF!&amp;#REF!</f>
        <v>#REF!</v>
      </c>
      <c r="J43" s="6" t="e">
        <f>#REF!&amp;#REF!</f>
        <v>#REF!</v>
      </c>
      <c r="L43" t="str">
        <f t="shared" ca="1" si="14"/>
        <v>№</v>
      </c>
      <c r="M43" t="str">
        <f t="shared" ca="1" si="15"/>
        <v>№</v>
      </c>
      <c r="N43" t="str">
        <f t="shared" ca="1" si="16"/>
        <v>№</v>
      </c>
      <c r="O43" t="str">
        <f t="shared" ca="1" si="17"/>
        <v>№</v>
      </c>
      <c r="P43" t="str">
        <f t="shared" ca="1" si="18"/>
        <v>№</v>
      </c>
      <c r="Q43" t="str">
        <f t="shared" ca="1" si="19"/>
        <v>№</v>
      </c>
      <c r="R43" t="str">
        <f t="shared" ca="1" si="20"/>
        <v>№</v>
      </c>
      <c r="S43" t="str">
        <f t="shared" ca="1" si="21"/>
        <v>№</v>
      </c>
    </row>
    <row r="44" spans="9:19" x14ac:dyDescent="0.25">
      <c r="I44" s="6" t="e">
        <f>#REF!&amp;#REF!</f>
        <v>#REF!</v>
      </c>
      <c r="J44" s="6" t="e">
        <f>#REF!&amp;#REF!</f>
        <v>#REF!</v>
      </c>
    </row>
    <row r="45" spans="9:19" x14ac:dyDescent="0.25">
      <c r="I45" s="6" t="e">
        <f>#REF!&amp;#REF!</f>
        <v>#REF!</v>
      </c>
      <c r="J45" s="6" t="e">
        <f>#REF!&amp;#REF!</f>
        <v>#REF!</v>
      </c>
    </row>
    <row r="46" spans="9:19" x14ac:dyDescent="0.25">
      <c r="I46" s="6" t="e">
        <f>#REF!&amp;#REF!</f>
        <v>#REF!</v>
      </c>
      <c r="J46" s="6" t="e">
        <f>#REF!&amp;#REF!</f>
        <v>#REF!</v>
      </c>
    </row>
    <row r="48" spans="9:19" x14ac:dyDescent="0.25">
      <c r="I48" s="6" t="e">
        <f>#REF!&amp;#REF!</f>
        <v>#REF!</v>
      </c>
      <c r="J48" s="6" t="e">
        <f>#REF!&amp;#REF!</f>
        <v>#REF!</v>
      </c>
    </row>
    <row r="49" spans="9:10" x14ac:dyDescent="0.25">
      <c r="I49" s="6" t="e">
        <f>#REF!&amp;#REF!</f>
        <v>#REF!</v>
      </c>
      <c r="J49" s="6" t="e">
        <f>#REF!&amp;#REF!</f>
        <v>#REF!</v>
      </c>
    </row>
    <row r="50" spans="9:10" x14ac:dyDescent="0.25">
      <c r="I50" s="6" t="e">
        <f>#REF!&amp;#REF!</f>
        <v>#REF!</v>
      </c>
      <c r="J50" s="6" t="e">
        <f>#REF!&amp;#REF!</f>
        <v>#REF!</v>
      </c>
    </row>
    <row r="51" spans="9:10" x14ac:dyDescent="0.25">
      <c r="I51" s="6" t="e">
        <f>#REF!&amp;#REF!</f>
        <v>#REF!</v>
      </c>
      <c r="J51" s="6" t="e">
        <f>#REF!&amp;#REF!</f>
        <v>#REF!</v>
      </c>
    </row>
    <row r="52" spans="9:10" x14ac:dyDescent="0.25">
      <c r="I52" s="6" t="e">
        <f>#REF!&amp;#REF!</f>
        <v>#REF!</v>
      </c>
      <c r="J52" s="6" t="e">
        <f>#REF!&amp;#REF!</f>
        <v>#REF!</v>
      </c>
    </row>
    <row r="54" spans="9:10" x14ac:dyDescent="0.25">
      <c r="I54" s="6" t="e">
        <f>#REF!&amp;#REF!</f>
        <v>#REF!</v>
      </c>
      <c r="J54" s="6" t="e">
        <f>#REF!&amp;#REF!</f>
        <v>#REF!</v>
      </c>
    </row>
    <row r="55" spans="9:10" x14ac:dyDescent="0.25">
      <c r="I55" s="6" t="e">
        <f>#REF!&amp;#REF!</f>
        <v>#REF!</v>
      </c>
      <c r="J55" s="6" t="e">
        <f>#REF!&amp;#REF!</f>
        <v>#REF!</v>
      </c>
    </row>
    <row r="56" spans="9:10" x14ac:dyDescent="0.25">
      <c r="I56" s="6" t="e">
        <f>#REF!&amp;#REF!</f>
        <v>#REF!</v>
      </c>
      <c r="J56" s="6" t="e">
        <f>#REF!&amp;#REF!</f>
        <v>#REF!</v>
      </c>
    </row>
    <row r="57" spans="9:10" x14ac:dyDescent="0.25">
      <c r="I57" s="6" t="e">
        <f>#REF!&amp;#REF!</f>
        <v>#REF!</v>
      </c>
      <c r="J57" s="6" t="e">
        <f>#REF!&amp;#REF!</f>
        <v>#REF!</v>
      </c>
    </row>
    <row r="58" spans="9:10" x14ac:dyDescent="0.25">
      <c r="I58" s="6" t="e">
        <f>#REF!&amp;#REF!</f>
        <v>#REF!</v>
      </c>
      <c r="J58" s="6" t="e">
        <f>#REF!&amp;#REF!</f>
        <v>#REF!</v>
      </c>
    </row>
    <row r="60" spans="9:10" x14ac:dyDescent="0.25">
      <c r="I60" s="6" t="e">
        <f>#REF!&amp;#REF!</f>
        <v>#REF!</v>
      </c>
      <c r="J60" s="6" t="e">
        <f>#REF!&amp;#REF!</f>
        <v>#REF!</v>
      </c>
    </row>
    <row r="61" spans="9:10" x14ac:dyDescent="0.25">
      <c r="I61" s="6" t="e">
        <f>#REF!&amp;#REF!</f>
        <v>#REF!</v>
      </c>
      <c r="J61" s="6" t="e">
        <f>#REF!&amp;#REF!</f>
        <v>#REF!</v>
      </c>
    </row>
    <row r="62" spans="9:10" x14ac:dyDescent="0.25">
      <c r="I62" s="6" t="e">
        <f>#REF!&amp;#REF!</f>
        <v>#REF!</v>
      </c>
      <c r="J62" s="6" t="e">
        <f>#REF!&amp;#REF!</f>
        <v>#REF!</v>
      </c>
    </row>
    <row r="63" spans="9:10" x14ac:dyDescent="0.25">
      <c r="I63" s="6" t="e">
        <f>#REF!&amp;#REF!</f>
        <v>#REF!</v>
      </c>
      <c r="J63" s="6" t="e">
        <f>#REF!&amp;#REF!</f>
        <v>#REF!</v>
      </c>
    </row>
    <row r="67" spans="12:12" x14ac:dyDescent="0.25">
      <c r="L67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Регистрация</vt:lpstr>
      <vt:lpstr>A</vt:lpstr>
      <vt:lpstr>B</vt:lpstr>
      <vt:lpstr>C</vt:lpstr>
      <vt:lpstr>D</vt:lpstr>
      <vt:lpstr>KA</vt:lpstr>
      <vt:lpstr>KB</vt:lpstr>
      <vt:lpstr>Служебный лист</vt:lpstr>
    </vt:vector>
  </TitlesOfParts>
  <Company>Домашний компьютер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Крапиль</dc:creator>
  <cp:lastModifiedBy>Master</cp:lastModifiedBy>
  <cp:lastPrinted>2025-09-27T11:31:35Z</cp:lastPrinted>
  <dcterms:created xsi:type="dcterms:W3CDTF">2009-05-19T09:37:33Z</dcterms:created>
  <dcterms:modified xsi:type="dcterms:W3CDTF">2025-09-28T20:03:10Z</dcterms:modified>
</cp:coreProperties>
</file>