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Клубный баттл 25.10.2025" sheetId="1" r:id="rId4"/>
    <sheet state="visible" name="Регистрация на 25.10.25" sheetId="2" r:id="rId5"/>
    <sheet state="hidden" name="Служебный лист" sheetId="3" r:id="rId6"/>
  </sheets>
  <definedNames/>
  <calcPr/>
</workbook>
</file>

<file path=xl/sharedStrings.xml><?xml version="1.0" encoding="utf-8"?>
<sst xmlns="http://schemas.openxmlformats.org/spreadsheetml/2006/main" count="57" uniqueCount="26">
  <si>
    <t>Клубный баттл 25.10.2025                                                    (Союз, Петергоф, Фортуна, "Солянка")</t>
  </si>
  <si>
    <t>Команда</t>
  </si>
  <si>
    <t>победы</t>
  </si>
  <si>
    <t>доп</t>
  </si>
  <si>
    <t>место</t>
  </si>
  <si>
    <t>Крошилов А, Крошилова И., Коновалов С.</t>
  </si>
  <si>
    <t>Багаутдинова Г., Сафонов С., Кирдеева Н., Таратина Е.</t>
  </si>
  <si>
    <t>Сафонова С., Кулаков П., Домбровский С., Розанова Ю.</t>
  </si>
  <si>
    <t>Попов В., Елсакова О., Елсаков С.</t>
  </si>
  <si>
    <t>Пелевин А., Иванов Ю,, Новиков А.</t>
  </si>
  <si>
    <t>Березнеговская С., Карепова Е., Гиль О., Хе М.</t>
  </si>
  <si>
    <t>Гуменюк И., Минькач В., Таратин А., Гришин Д.</t>
  </si>
  <si>
    <t>Мишарин О., Мишарина С., Абакумова Д.</t>
  </si>
  <si>
    <t>Тур 1</t>
  </si>
  <si>
    <t>дор.</t>
  </si>
  <si>
    <t>Тур 2</t>
  </si>
  <si>
    <t>Тур 3</t>
  </si>
  <si>
    <t>Тур 4</t>
  </si>
  <si>
    <t>Тур 5</t>
  </si>
  <si>
    <t>Тур 6</t>
  </si>
  <si>
    <t>Тур 7</t>
  </si>
  <si>
    <t>Крошилов А., Крошилова И., Гришин Д.</t>
  </si>
  <si>
    <t xml:space="preserve">Багаутдинова Г., Сафонов С., Кирдеева Н., Таратина Е. </t>
  </si>
  <si>
    <t>Пелевин А., Иванов Ю., Новиков А.</t>
  </si>
  <si>
    <t>Гуменюк И., Минькач В., Таратин А., Коновалов С.</t>
  </si>
  <si>
    <t>ДВССЫЛ(АДРЕС(ПОИСКПОЗ(A5,СМЕЩ(ДВССЫЛ(АДРЕС(3,2,,,A4)),1,6+МАКС(СМЕЩ(ДВССЫЛ(АДРЕС(3,2,,,A4)),0,0,1,20)),2*МАКС(СМЕЩ(ДВССЫЛ(АДРЕС(3,2,,,A4)),0,0,1,20)),1),0)+3,3,,,A4))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</si>
</sst>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\+##;\-##;0"/>
    <numFmt numFmtId="165" formatCode="\+##;\-##"/>
  </numFmts>
  <fonts count="11">
    <font>
      <sz val="11.0"/>
      <color theme="1"/>
      <name val="Calibri"/>
      <scheme val="minor"/>
    </font>
    <font>
      <sz val="11.0"/>
      <color theme="1"/>
      <name val="Calibri"/>
    </font>
    <font>
      <b/>
      <sz val="20.0"/>
      <color rgb="FF000000"/>
      <name val="Cambria"/>
    </font>
    <font>
      <b/>
      <sz val="11.0"/>
      <color theme="1"/>
      <name val="Calibri"/>
    </font>
    <font/>
    <font>
      <sz val="13.0"/>
      <color theme="1"/>
      <name val="Calibri"/>
    </font>
    <font>
      <sz val="16.0"/>
      <color theme="1"/>
      <name val="Calibri"/>
    </font>
    <font>
      <sz val="18.0"/>
      <color theme="1"/>
      <name val="Calibri"/>
    </font>
    <font>
      <b/>
      <sz val="16.0"/>
      <color theme="1"/>
      <name val="Calibri"/>
    </font>
    <font>
      <sz val="14.0"/>
      <color theme="1"/>
      <name val="Calibri"/>
    </font>
    <font>
      <color theme="1"/>
      <name val="Calibri"/>
      <scheme val="minor"/>
    </font>
  </fonts>
  <fills count="4">
    <fill>
      <patternFill patternType="none"/>
    </fill>
    <fill>
      <patternFill patternType="lightGray"/>
    </fill>
    <fill>
      <patternFill patternType="solid">
        <fgColor theme="1"/>
        <bgColor theme="1"/>
      </patternFill>
    </fill>
    <fill>
      <patternFill patternType="solid">
        <fgColor rgb="FFFFFF00"/>
        <bgColor rgb="FFFFFF00"/>
      </patternFill>
    </fill>
  </fills>
  <borders count="51">
    <border/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/>
      <top style="thin">
        <color rgb="FF000000"/>
      </top>
      <bottom/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readingOrder="0" shrinkToFit="0" vertical="center" wrapText="1"/>
    </xf>
    <xf borderId="0" fillId="0" fontId="1" numFmtId="0" xfId="0" applyFont="1"/>
    <xf borderId="1" fillId="0" fontId="1" numFmtId="0" xfId="0" applyAlignment="1" applyBorder="1" applyFont="1">
      <alignment horizontal="center" vertical="center"/>
    </xf>
    <xf borderId="2" fillId="0" fontId="3" numFmtId="0" xfId="0" applyAlignment="1" applyBorder="1" applyFont="1">
      <alignment horizontal="center" vertical="center"/>
    </xf>
    <xf borderId="3" fillId="0" fontId="4" numFmtId="0" xfId="0" applyBorder="1" applyFont="1"/>
    <xf borderId="4" fillId="0" fontId="4" numFmtId="0" xfId="0" applyBorder="1" applyFont="1"/>
    <xf borderId="5" fillId="0" fontId="1" numFmtId="0" xfId="0" applyAlignment="1" applyBorder="1" applyFont="1">
      <alignment horizontal="center" vertical="center"/>
    </xf>
    <xf borderId="6" fillId="0" fontId="1" numFmtId="0" xfId="0" applyAlignment="1" applyBorder="1" applyFont="1">
      <alignment horizontal="center" vertical="center"/>
    </xf>
    <xf borderId="7" fillId="0" fontId="1" numFmtId="0" xfId="0" applyAlignment="1" applyBorder="1" applyFont="1">
      <alignment horizontal="center" vertical="center"/>
    </xf>
    <xf borderId="8" fillId="0" fontId="1" numFmtId="0" xfId="0" applyAlignment="1" applyBorder="1" applyFont="1">
      <alignment horizontal="center" vertical="center"/>
    </xf>
    <xf borderId="6" fillId="0" fontId="5" numFmtId="0" xfId="0" applyAlignment="1" applyBorder="1" applyFont="1">
      <alignment horizontal="left" readingOrder="0" shrinkToFit="0" vertical="center" wrapText="1"/>
    </xf>
    <xf borderId="9" fillId="0" fontId="4" numFmtId="0" xfId="0" applyBorder="1" applyFont="1"/>
    <xf borderId="10" fillId="0" fontId="4" numFmtId="0" xfId="0" applyBorder="1" applyFont="1"/>
    <xf borderId="11" fillId="2" fontId="6" numFmtId="0" xfId="0" applyAlignment="1" applyBorder="1" applyFill="1" applyFont="1">
      <alignment horizontal="center" vertical="center"/>
    </xf>
    <xf borderId="12" fillId="0" fontId="6" numFmtId="0" xfId="0" applyAlignment="1" applyBorder="1" applyFont="1">
      <alignment horizontal="center" vertical="center"/>
    </xf>
    <xf borderId="13" fillId="0" fontId="6" numFmtId="0" xfId="0" applyAlignment="1" applyBorder="1" applyFont="1">
      <alignment horizontal="center" vertical="center"/>
    </xf>
    <xf borderId="14" fillId="0" fontId="6" numFmtId="0" xfId="0" applyAlignment="1" applyBorder="1" applyFont="1">
      <alignment horizontal="center" vertical="center"/>
    </xf>
    <xf borderId="15" fillId="0" fontId="7" numFmtId="0" xfId="0" applyAlignment="1" applyBorder="1" applyFont="1">
      <alignment horizontal="center" vertical="center"/>
    </xf>
    <xf borderId="12" fillId="0" fontId="6" numFmtId="164" xfId="0" applyAlignment="1" applyBorder="1" applyFont="1" applyNumberFormat="1">
      <alignment horizontal="center" vertical="center"/>
    </xf>
    <xf borderId="16" fillId="0" fontId="7" numFmtId="0" xfId="0" applyAlignment="1" applyBorder="1" applyFont="1">
      <alignment horizontal="center" readingOrder="0" vertical="center"/>
    </xf>
    <xf borderId="17" fillId="0" fontId="4" numFmtId="0" xfId="0" applyBorder="1" applyFont="1"/>
    <xf borderId="18" fillId="0" fontId="4" numFmtId="0" xfId="0" applyBorder="1" applyFont="1"/>
    <xf borderId="19" fillId="0" fontId="4" numFmtId="0" xfId="0" applyBorder="1" applyFont="1"/>
    <xf borderId="20" fillId="0" fontId="4" numFmtId="0" xfId="0" applyBorder="1" applyFont="1"/>
    <xf borderId="21" fillId="2" fontId="6" numFmtId="165" xfId="0" applyAlignment="1" applyBorder="1" applyFont="1" applyNumberFormat="1">
      <alignment horizontal="center" vertical="center"/>
    </xf>
    <xf borderId="22" fillId="0" fontId="6" numFmtId="164" xfId="0" applyAlignment="1" applyBorder="1" applyFont="1" applyNumberFormat="1">
      <alignment horizontal="center" vertical="center"/>
    </xf>
    <xf borderId="23" fillId="0" fontId="6" numFmtId="164" xfId="0" applyAlignment="1" applyBorder="1" applyFont="1" applyNumberFormat="1">
      <alignment horizontal="center" vertical="center"/>
    </xf>
    <xf borderId="24" fillId="0" fontId="6" numFmtId="164" xfId="0" applyAlignment="1" applyBorder="1" applyFont="1" applyNumberFormat="1">
      <alignment horizontal="center" vertical="center"/>
    </xf>
    <xf borderId="14" fillId="0" fontId="4" numFmtId="0" xfId="0" applyBorder="1" applyFont="1"/>
    <xf borderId="25" fillId="0" fontId="1" numFmtId="0" xfId="0" applyAlignment="1" applyBorder="1" applyFont="1">
      <alignment horizontal="center" vertical="center"/>
    </xf>
    <xf borderId="26" fillId="0" fontId="5" numFmtId="0" xfId="0" applyAlignment="1" applyBorder="1" applyFont="1">
      <alignment horizontal="left" shrinkToFit="0" vertical="center" wrapText="1"/>
    </xf>
    <xf borderId="27" fillId="0" fontId="4" numFmtId="0" xfId="0" applyBorder="1" applyFont="1"/>
    <xf borderId="28" fillId="0" fontId="4" numFmtId="0" xfId="0" applyBorder="1" applyFont="1"/>
    <xf borderId="21" fillId="0" fontId="6" numFmtId="0" xfId="0" applyAlignment="1" applyBorder="1" applyFont="1">
      <alignment horizontal="center" vertical="center"/>
    </xf>
    <xf borderId="22" fillId="2" fontId="6" numFmtId="0" xfId="0" applyAlignment="1" applyBorder="1" applyFont="1">
      <alignment horizontal="center" vertical="center"/>
    </xf>
    <xf borderId="22" fillId="0" fontId="6" numFmtId="0" xfId="0" applyAlignment="1" applyBorder="1" applyFont="1">
      <alignment horizontal="center" vertical="center"/>
    </xf>
    <xf borderId="23" fillId="0" fontId="6" numFmtId="0" xfId="0" applyAlignment="1" applyBorder="1" applyFont="1">
      <alignment horizontal="center" vertical="center"/>
    </xf>
    <xf borderId="24" fillId="0" fontId="6" numFmtId="0" xfId="0" applyAlignment="1" applyBorder="1" applyFont="1">
      <alignment horizontal="center" vertical="center"/>
    </xf>
    <xf borderId="25" fillId="0" fontId="7" numFmtId="0" xfId="0" applyAlignment="1" applyBorder="1" applyFont="1">
      <alignment horizontal="center" vertical="center"/>
    </xf>
    <xf borderId="29" fillId="0" fontId="7" numFmtId="0" xfId="0" applyAlignment="1" applyBorder="1" applyFont="1">
      <alignment horizontal="center" readingOrder="0" vertical="center"/>
    </xf>
    <xf borderId="21" fillId="0" fontId="6" numFmtId="164" xfId="0" applyAlignment="1" applyBorder="1" applyFont="1" applyNumberFormat="1">
      <alignment horizontal="center" vertical="center"/>
    </xf>
    <xf borderId="22" fillId="2" fontId="6" numFmtId="165" xfId="0" applyAlignment="1" applyBorder="1" applyFont="1" applyNumberFormat="1">
      <alignment horizontal="center" vertical="center"/>
    </xf>
    <xf borderId="30" fillId="2" fontId="6" numFmtId="0" xfId="0" applyAlignment="1" applyBorder="1" applyFont="1">
      <alignment horizontal="center" vertical="center"/>
    </xf>
    <xf borderId="30" fillId="2" fontId="6" numFmtId="165" xfId="0" applyAlignment="1" applyBorder="1" applyFont="1" applyNumberFormat="1">
      <alignment horizontal="center" vertical="center"/>
    </xf>
    <xf borderId="23" fillId="0" fontId="6" numFmtId="165" xfId="0" applyAlignment="1" applyBorder="1" applyFont="1" applyNumberFormat="1">
      <alignment horizontal="center" vertical="center"/>
    </xf>
    <xf borderId="24" fillId="0" fontId="6" numFmtId="165" xfId="0" applyAlignment="1" applyBorder="1" applyFont="1" applyNumberFormat="1">
      <alignment horizontal="center" vertical="center"/>
    </xf>
    <xf borderId="15" fillId="0" fontId="1" numFmtId="0" xfId="0" applyAlignment="1" applyBorder="1" applyFont="1">
      <alignment horizontal="center" vertical="center"/>
    </xf>
    <xf borderId="31" fillId="0" fontId="5" numFmtId="0" xfId="0" applyAlignment="1" applyBorder="1" applyFont="1">
      <alignment horizontal="left" readingOrder="0" shrinkToFit="0" vertical="center" wrapText="1"/>
    </xf>
    <xf borderId="32" fillId="0" fontId="4" numFmtId="0" xfId="0" applyBorder="1" applyFont="1"/>
    <xf borderId="17" fillId="0" fontId="6" numFmtId="0" xfId="0" applyAlignment="1" applyBorder="1" applyFont="1">
      <alignment horizontal="center" vertical="center"/>
    </xf>
    <xf borderId="33" fillId="0" fontId="6" numFmtId="0" xfId="0" applyAlignment="1" applyBorder="1" applyFont="1">
      <alignment horizontal="center" vertical="center"/>
    </xf>
    <xf borderId="18" fillId="0" fontId="6" numFmtId="0" xfId="0" applyAlignment="1" applyBorder="1" applyFont="1">
      <alignment horizontal="center" vertical="center"/>
    </xf>
    <xf borderId="34" fillId="2" fontId="6" numFmtId="0" xfId="0" applyAlignment="1" applyBorder="1" applyFont="1">
      <alignment horizontal="center" vertical="center"/>
    </xf>
    <xf borderId="33" fillId="0" fontId="6" numFmtId="164" xfId="0" applyAlignment="1" applyBorder="1" applyFont="1" applyNumberFormat="1">
      <alignment horizontal="center" vertical="center"/>
    </xf>
    <xf borderId="35" fillId="0" fontId="7" numFmtId="0" xfId="0" applyAlignment="1" applyBorder="1" applyFont="1">
      <alignment horizontal="center" readingOrder="0" vertical="center"/>
    </xf>
    <xf borderId="15" fillId="0" fontId="4" numFmtId="0" xfId="0" applyBorder="1" applyFont="1"/>
    <xf borderId="25" fillId="0" fontId="6" numFmtId="164" xfId="0" applyAlignment="1" applyBorder="1" applyFont="1" applyNumberFormat="1">
      <alignment horizontal="center" vertical="center"/>
    </xf>
    <xf borderId="36" fillId="0" fontId="6" numFmtId="164" xfId="0" applyAlignment="1" applyBorder="1" applyFont="1" applyNumberFormat="1">
      <alignment horizontal="center" vertical="center"/>
    </xf>
    <xf borderId="26" fillId="0" fontId="6" numFmtId="165" xfId="0" applyAlignment="1" applyBorder="1" applyFont="1" applyNumberFormat="1">
      <alignment horizontal="center" vertical="center"/>
    </xf>
    <xf borderId="37" fillId="2" fontId="6" numFmtId="165" xfId="0" applyAlignment="1" applyBorder="1" applyFont="1" applyNumberFormat="1">
      <alignment horizontal="center" vertical="center"/>
    </xf>
    <xf borderId="29" fillId="0" fontId="6" numFmtId="165" xfId="0" applyAlignment="1" applyBorder="1" applyFont="1" applyNumberFormat="1">
      <alignment horizontal="center" vertical="center"/>
    </xf>
    <xf borderId="35" fillId="0" fontId="4" numFmtId="0" xfId="0" applyBorder="1" applyFont="1"/>
    <xf borderId="24" fillId="2" fontId="6" numFmtId="0" xfId="0" applyAlignment="1" applyBorder="1" applyFont="1">
      <alignment horizontal="center" vertical="center"/>
    </xf>
    <xf borderId="38" fillId="0" fontId="4" numFmtId="0" xfId="0" applyBorder="1" applyFont="1"/>
    <xf borderId="39" fillId="0" fontId="4" numFmtId="0" xfId="0" applyBorder="1" applyFont="1"/>
    <xf borderId="40" fillId="0" fontId="4" numFmtId="0" xfId="0" applyBorder="1" applyFont="1"/>
    <xf borderId="41" fillId="0" fontId="4" numFmtId="0" xfId="0" applyBorder="1" applyFont="1"/>
    <xf borderId="42" fillId="0" fontId="6" numFmtId="164" xfId="0" applyAlignment="1" applyBorder="1" applyFont="1" applyNumberFormat="1">
      <alignment horizontal="center" vertical="center"/>
    </xf>
    <xf borderId="43" fillId="0" fontId="6" numFmtId="164" xfId="0" applyAlignment="1" applyBorder="1" applyFont="1" applyNumberFormat="1">
      <alignment horizontal="center" vertical="center"/>
    </xf>
    <xf borderId="44" fillId="0" fontId="6" numFmtId="165" xfId="0" applyAlignment="1" applyBorder="1" applyFont="1" applyNumberFormat="1">
      <alignment horizontal="center" vertical="center"/>
    </xf>
    <xf borderId="45" fillId="2" fontId="6" numFmtId="165" xfId="0" applyAlignment="1" applyBorder="1" applyFont="1" applyNumberFormat="1">
      <alignment horizontal="center" vertical="center"/>
    </xf>
    <xf borderId="46" fillId="0" fontId="4" numFmtId="0" xfId="0" applyBorder="1" applyFont="1"/>
    <xf borderId="0" fillId="0" fontId="8" numFmtId="0" xfId="0" applyAlignment="1" applyFont="1">
      <alignment horizontal="center" vertical="center"/>
    </xf>
    <xf borderId="0" fillId="0" fontId="1" numFmtId="0" xfId="0" applyAlignment="1" applyFont="1">
      <alignment horizontal="center"/>
    </xf>
    <xf borderId="19" fillId="0" fontId="1" numFmtId="0" xfId="0" applyAlignment="1" applyBorder="1" applyFont="1">
      <alignment horizontal="center" shrinkToFit="0" wrapText="1"/>
    </xf>
    <xf borderId="47" fillId="0" fontId="9" numFmtId="0" xfId="0" applyAlignment="1" applyBorder="1" applyFont="1">
      <alignment horizontal="center" readingOrder="0" vertical="center"/>
    </xf>
    <xf borderId="48" fillId="0" fontId="9" numFmtId="0" xfId="0" applyAlignment="1" applyBorder="1" applyFont="1">
      <alignment horizontal="center" readingOrder="0" vertical="center"/>
    </xf>
    <xf borderId="49" fillId="0" fontId="1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right"/>
    </xf>
    <xf borderId="0" fillId="0" fontId="1" numFmtId="0" xfId="0" applyAlignment="1" applyFont="1">
      <alignment horizontal="left" vertical="center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left" readingOrder="0" vertical="center"/>
    </xf>
    <xf borderId="0" fillId="0" fontId="10" numFmtId="0" xfId="0" applyFont="1"/>
    <xf borderId="50" fillId="3" fontId="1" numFmtId="0" xfId="0" applyBorder="1" applyFill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4.0"/>
    <col customWidth="1" min="2" max="15" width="10.29"/>
    <col customWidth="1" min="16" max="26" width="8.71"/>
  </cols>
  <sheetData>
    <row r="1" ht="59.25" customHeight="1">
      <c r="A1" s="1"/>
      <c r="B1" s="2" t="s">
        <v>0</v>
      </c>
      <c r="M1" s="3"/>
    </row>
    <row r="2">
      <c r="A2" s="1"/>
      <c r="M2" s="3"/>
    </row>
    <row r="3" ht="30.0" customHeight="1">
      <c r="A3" s="1"/>
      <c r="B3" s="4"/>
      <c r="C3" s="5" t="s">
        <v>1</v>
      </c>
      <c r="D3" s="6"/>
      <c r="E3" s="7"/>
      <c r="F3" s="8">
        <v>1.0</v>
      </c>
      <c r="G3" s="8">
        <v>2.0</v>
      </c>
      <c r="H3" s="8">
        <v>3.0</v>
      </c>
      <c r="I3" s="9">
        <v>4.0</v>
      </c>
      <c r="J3" s="9">
        <v>5.0</v>
      </c>
      <c r="K3" s="9">
        <v>6.0</v>
      </c>
      <c r="L3" s="9">
        <v>7.0</v>
      </c>
      <c r="M3" s="10">
        <v>8.0</v>
      </c>
      <c r="N3" s="11" t="s">
        <v>2</v>
      </c>
      <c r="O3" s="8" t="s">
        <v>3</v>
      </c>
      <c r="P3" s="10" t="s">
        <v>4</v>
      </c>
    </row>
    <row r="4" ht="24.0" customHeight="1">
      <c r="A4" s="1"/>
      <c r="B4" s="4">
        <v>1.0</v>
      </c>
      <c r="C4" s="12" t="s">
        <v>5</v>
      </c>
      <c r="D4" s="13"/>
      <c r="E4" s="14"/>
      <c r="F4" s="15"/>
      <c r="G4" s="16" t="str">
        <f t="array" ref="G4">INDIRECT(ADDRESS(33,6))&amp;":"&amp;INDIRECT(ADDRESS(33,7))</f>
        <v>13:8</v>
      </c>
      <c r="H4" s="16" t="str">
        <f t="array" ref="H4">INDIRECT(ADDRESS(37,7))&amp;":"&amp;INDIRECT(ADDRESS(37,6))</f>
        <v>13:5</v>
      </c>
      <c r="I4" s="16" t="str">
        <f t="array" ref="I4">INDIRECT(ADDRESS(44,6))&amp;":"&amp;INDIRECT(ADDRESS(44,7))</f>
        <v>6:5</v>
      </c>
      <c r="J4" s="16" t="str">
        <f t="array" ref="J4">INDIRECT(ADDRESS(50,7))&amp;":"&amp;INDIRECT(ADDRESS(50,6))</f>
        <v>13:0</v>
      </c>
      <c r="K4" s="17" t="str">
        <f t="array" ref="K4">INDIRECT(ADDRESS(55,6))&amp;":"&amp;INDIRECT(ADDRESS(55,7))</f>
        <v>9:5</v>
      </c>
      <c r="L4" s="17" t="str">
        <f t="array" ref="L4">INDIRECT(ADDRESS(63,7))&amp;":"&amp;INDIRECT(ADDRESS(63,6))</f>
        <v>9:6</v>
      </c>
      <c r="M4" s="18" t="str">
        <f t="array" ref="M4">INDIRECT(ADDRESS(24,6))&amp;":"&amp;INDIRECT(ADDRESS(24,7))</f>
        <v>13:1</v>
      </c>
      <c r="N4" s="19">
        <f>IF(COUNT(F5:M5)=0,"",COUNTIF(F5:M5,"&gt;0")+0.5*COUNTIF(F5:M5,0))</f>
        <v>7</v>
      </c>
      <c r="O4" s="20"/>
      <c r="P4" s="21">
        <v>1.0</v>
      </c>
    </row>
    <row r="5" ht="24.0" customHeight="1">
      <c r="A5" s="1"/>
      <c r="B5" s="22"/>
      <c r="C5" s="23"/>
      <c r="D5" s="24"/>
      <c r="E5" s="25"/>
      <c r="F5" s="26"/>
      <c r="G5" s="27">
        <f t="array" ref="G5">IF(LEN(INDIRECT(ADDRESS(ROW()-1, COLUMN())))=1,"",INDIRECT(ADDRESS(33,6))-INDIRECT(ADDRESS(33,7)))</f>
        <v>5</v>
      </c>
      <c r="H5" s="27">
        <f t="array" ref="H5">IF(LEN(INDIRECT(ADDRESS(ROW()-1, COLUMN())))=1,"",INDIRECT(ADDRESS(37,7))-INDIRECT(ADDRESS(37,6)))</f>
        <v>8</v>
      </c>
      <c r="I5" s="27">
        <f t="array" ref="I5">IF(LEN(INDIRECT(ADDRESS(ROW()-1, COLUMN())))=1,"",INDIRECT(ADDRESS(44,6))-INDIRECT(ADDRESS(44,7)))</f>
        <v>1</v>
      </c>
      <c r="J5" s="27">
        <f t="array" ref="J5">IF(LEN(INDIRECT(ADDRESS(ROW()-1, COLUMN())))=1,"",INDIRECT(ADDRESS(50,7))-INDIRECT(ADDRESS(50,6)))</f>
        <v>13</v>
      </c>
      <c r="K5" s="28">
        <f t="array" ref="K5">IF(LEN(INDIRECT(ADDRESS(ROW()-1, COLUMN())))=1,"",INDIRECT(ADDRESS(55,6))-INDIRECT(ADDRESS(55,7)))</f>
        <v>4</v>
      </c>
      <c r="L5" s="28">
        <f t="array" ref="L5">IF(LEN(INDIRECT(ADDRESS(ROW()-1, COLUMN())))=1,"",INDIRECT(ADDRESS(63,7))-INDIRECT(ADDRESS(63,6)))</f>
        <v>3</v>
      </c>
      <c r="M5" s="29">
        <f t="array" ref="M5">IF(LEN(INDIRECT(ADDRESS(ROW()-1, COLUMN())))=1,"",INDIRECT(ADDRESS(24,6))-INDIRECT(ADDRESS(24,7)))</f>
        <v>12</v>
      </c>
      <c r="N5" s="22"/>
      <c r="O5" s="27">
        <f>IF(COUNT(F5:M5)=0,"",SUM(F5:M5))</f>
        <v>46</v>
      </c>
      <c r="P5" s="30"/>
    </row>
    <row r="6" ht="24.0" customHeight="1">
      <c r="A6" s="1"/>
      <c r="B6" s="31">
        <v>2.0</v>
      </c>
      <c r="C6" s="32" t="s">
        <v>6</v>
      </c>
      <c r="D6" s="33"/>
      <c r="E6" s="34"/>
      <c r="F6" s="35" t="str">
        <f t="array" ref="F6">INDIRECT(ADDRESS(33,7))&amp;":"&amp;INDIRECT(ADDRESS(33,6))</f>
        <v>8:13</v>
      </c>
      <c r="G6" s="36"/>
      <c r="H6" s="37" t="str">
        <f t="array" ref="H6">INDIRECT(ADDRESS(45,6))&amp;":"&amp;INDIRECT(ADDRESS(45,7))</f>
        <v>4:11</v>
      </c>
      <c r="I6" s="37" t="str">
        <f t="array" ref="I6">INDIRECT(ADDRESS(49,7))&amp;":"&amp;INDIRECT(ADDRESS(49,6))</f>
        <v>11:8</v>
      </c>
      <c r="J6" s="37" t="str">
        <f t="array" ref="J6">INDIRECT(ADDRESS(56,6))&amp;":"&amp;INDIRECT(ADDRESS(56,7))</f>
        <v>12:6</v>
      </c>
      <c r="K6" s="38" t="str">
        <f t="array" ref="K6">INDIRECT(ADDRESS(62,7))&amp;":"&amp;INDIRECT(ADDRESS(62,6))</f>
        <v>7:9</v>
      </c>
      <c r="L6" s="38" t="str">
        <f t="array" ref="L6">INDIRECT(ADDRESS(25,6))&amp;":"&amp;INDIRECT(ADDRESS(25,7))</f>
        <v>7:11</v>
      </c>
      <c r="M6" s="39" t="str">
        <f t="array" ref="M6">INDIRECT(ADDRESS(36,6))&amp;":"&amp;INDIRECT(ADDRESS(36,7))</f>
        <v>8:4</v>
      </c>
      <c r="N6" s="40">
        <f>IF(COUNT(F7:M7)=0,"",COUNTIF(F7:M7,"&gt;0")+0.5*COUNTIF(F7:M7,0))</f>
        <v>3</v>
      </c>
      <c r="O6" s="27"/>
      <c r="P6" s="41">
        <v>5.0</v>
      </c>
    </row>
    <row r="7" ht="24.0" customHeight="1">
      <c r="A7" s="1"/>
      <c r="B7" s="22"/>
      <c r="C7" s="23"/>
      <c r="D7" s="24"/>
      <c r="E7" s="25"/>
      <c r="F7" s="42">
        <f t="array" ref="F7">IF(LEN(INDIRECT(ADDRESS(ROW()-1, COLUMN())))=1,"",INDIRECT(ADDRESS(33,7))-INDIRECT(ADDRESS(33,6)))</f>
        <v>-5</v>
      </c>
      <c r="G7" s="43"/>
      <c r="H7" s="27">
        <f t="array" ref="H7">IF(LEN(INDIRECT(ADDRESS(ROW()-1, COLUMN())))=1,"",INDIRECT(ADDRESS(45,6))-INDIRECT(ADDRESS(45,7)))</f>
        <v>-7</v>
      </c>
      <c r="I7" s="27">
        <f t="array" ref="I7">IF(LEN(INDIRECT(ADDRESS(ROW()-1, COLUMN())))=1,"",INDIRECT(ADDRESS(49,7))-INDIRECT(ADDRESS(49,6)))</f>
        <v>3</v>
      </c>
      <c r="J7" s="27">
        <f t="array" ref="J7">IF(LEN(INDIRECT(ADDRESS(ROW()-1, COLUMN())))=1,"",INDIRECT(ADDRESS(56,6))-INDIRECT(ADDRESS(56,7)))</f>
        <v>6</v>
      </c>
      <c r="K7" s="28">
        <f t="array" ref="K7">IF(LEN(INDIRECT(ADDRESS(ROW()-1, COLUMN())))=1,"",INDIRECT(ADDRESS(62,7))-INDIRECT(ADDRESS(62,6)))</f>
        <v>-2</v>
      </c>
      <c r="L7" s="28">
        <f t="array" ref="L7">IF(LEN(INDIRECT(ADDRESS(ROW()-1, COLUMN())))=1,"",INDIRECT(ADDRESS(25,6))-INDIRECT(ADDRESS(25,7)))</f>
        <v>-4</v>
      </c>
      <c r="M7" s="29">
        <f t="array" ref="M7">IF(LEN(INDIRECT(ADDRESS(ROW()-1, COLUMN())))=1,"",INDIRECT(ADDRESS(36,6))-INDIRECT(ADDRESS(36,7)))</f>
        <v>4</v>
      </c>
      <c r="N7" s="22"/>
      <c r="O7" s="27">
        <f>IF(COUNT(F7:M7)=0,"",SUM(F7:M7))</f>
        <v>-5</v>
      </c>
      <c r="P7" s="30"/>
    </row>
    <row r="8" ht="24.0" customHeight="1">
      <c r="A8" s="1"/>
      <c r="B8" s="31">
        <v>3.0</v>
      </c>
      <c r="C8" s="32" t="s">
        <v>7</v>
      </c>
      <c r="D8" s="33"/>
      <c r="E8" s="34"/>
      <c r="F8" s="35" t="str">
        <f t="array" ref="F8">INDIRECT(ADDRESS(37,6))&amp;":"&amp;INDIRECT(ADDRESS(37,7))</f>
        <v>5:13</v>
      </c>
      <c r="G8" s="37" t="str">
        <f t="array" ref="G8">INDIRECT(ADDRESS(45,7))&amp;":"&amp;INDIRECT(ADDRESS(45,6))</f>
        <v>11:4</v>
      </c>
      <c r="H8" s="36"/>
      <c r="I8" s="37" t="str">
        <f t="array" ref="I8">INDIRECT(ADDRESS(57,6))&amp;":"&amp;INDIRECT(ADDRESS(57,7))</f>
        <v>0:13</v>
      </c>
      <c r="J8" s="37" t="str">
        <f t="array" ref="J8">INDIRECT(ADDRESS(61,7))&amp;":"&amp;INDIRECT(ADDRESS(61,6))</f>
        <v>6:13</v>
      </c>
      <c r="K8" s="38" t="str">
        <f t="array" ref="K8">INDIRECT(ADDRESS(26,6))&amp;":"&amp;INDIRECT(ADDRESS(26,7))</f>
        <v>7:6</v>
      </c>
      <c r="L8" s="38" t="str">
        <f t="array" ref="L8">INDIRECT(ADDRESS(32,7))&amp;":"&amp;INDIRECT(ADDRESS(32,6))</f>
        <v>6:8</v>
      </c>
      <c r="M8" s="39" t="str">
        <f t="array" ref="M8">INDIRECT(ADDRESS(48,6))&amp;":"&amp;INDIRECT(ADDRESS(48,7))</f>
        <v>4:6</v>
      </c>
      <c r="N8" s="40">
        <f>IF(COUNT(F9:M9)=0,"",COUNTIF(F9:M9,"&gt;0")+0.5*COUNTIF(F9:M9,0))</f>
        <v>2</v>
      </c>
      <c r="O8" s="27"/>
      <c r="P8" s="41">
        <v>8.0</v>
      </c>
    </row>
    <row r="9" ht="24.0" customHeight="1">
      <c r="A9" s="1"/>
      <c r="B9" s="22"/>
      <c r="C9" s="23"/>
      <c r="D9" s="24"/>
      <c r="E9" s="25"/>
      <c r="F9" s="42">
        <f t="array" ref="F9">IF(LEN(INDIRECT(ADDRESS(ROW()-1, COLUMN())))=1,"",INDIRECT(ADDRESS(37,6))-INDIRECT(ADDRESS(37,7)))</f>
        <v>-8</v>
      </c>
      <c r="G9" s="27">
        <f t="array" ref="G9">IF(LEN(INDIRECT(ADDRESS(ROW()-1, COLUMN())))=1,"",INDIRECT(ADDRESS(45,7))-INDIRECT(ADDRESS(45,6)))</f>
        <v>7</v>
      </c>
      <c r="H9" s="43"/>
      <c r="I9" s="27">
        <f t="array" ref="I9">IF(LEN(INDIRECT(ADDRESS(ROW()-1, COLUMN())))=1,"",INDIRECT(ADDRESS(57,6))-INDIRECT(ADDRESS(57,7)))</f>
        <v>-13</v>
      </c>
      <c r="J9" s="27">
        <f t="array" ref="J9">IF(LEN(INDIRECT(ADDRESS(ROW()-1, COLUMN())))=1,"",INDIRECT(ADDRESS(61,7))-INDIRECT(ADDRESS(61,6)))</f>
        <v>-7</v>
      </c>
      <c r="K9" s="28">
        <f t="array" ref="K9">IF(LEN(INDIRECT(ADDRESS(ROW()-1, COLUMN())))=1,"",INDIRECT(ADDRESS(26,6))-INDIRECT(ADDRESS(26,7)))</f>
        <v>1</v>
      </c>
      <c r="L9" s="28">
        <f t="array" ref="L9">IF(LEN(INDIRECT(ADDRESS(ROW()-1, COLUMN())))=1,"",INDIRECT(ADDRESS(32,7))-INDIRECT(ADDRESS(32,6)))</f>
        <v>-2</v>
      </c>
      <c r="M9" s="29">
        <f t="array" ref="M9">IF(LEN(INDIRECT(ADDRESS(ROW()-1, COLUMN())))=1,"",INDIRECT(ADDRESS(48,6))-INDIRECT(ADDRESS(48,7)))</f>
        <v>-2</v>
      </c>
      <c r="N9" s="22"/>
      <c r="O9" s="27">
        <f>IF(COUNT(F9:M9)=0,"",SUM(F9:M9))</f>
        <v>-24</v>
      </c>
      <c r="P9" s="30"/>
    </row>
    <row r="10" ht="24.0" customHeight="1">
      <c r="A10" s="1"/>
      <c r="B10" s="31">
        <v>4.0</v>
      </c>
      <c r="C10" s="32" t="s">
        <v>8</v>
      </c>
      <c r="D10" s="33"/>
      <c r="E10" s="34"/>
      <c r="F10" s="35" t="str">
        <f t="array" ref="F10">INDIRECT(ADDRESS(44,7))&amp;":"&amp;INDIRECT(ADDRESS(44,6))</f>
        <v>5:6</v>
      </c>
      <c r="G10" s="37" t="str">
        <f t="array" ref="G10">INDIRECT(ADDRESS(49,6))&amp;":"&amp;INDIRECT(ADDRESS(49,7))</f>
        <v>8:11</v>
      </c>
      <c r="H10" s="37" t="str">
        <f t="array" ref="H10">INDIRECT(ADDRESS(57,7))&amp;":"&amp;INDIRECT(ADDRESS(57,6))</f>
        <v>13:0</v>
      </c>
      <c r="I10" s="36"/>
      <c r="J10" s="37" t="str">
        <f t="array" ref="J10">INDIRECT(ADDRESS(27,6))&amp;":"&amp;INDIRECT(ADDRESS(27,7))</f>
        <v>11:12</v>
      </c>
      <c r="K10" s="38" t="str">
        <f t="array" ref="K10">INDIRECT(ADDRESS(31,7))&amp;":"&amp;INDIRECT(ADDRESS(31,6))</f>
        <v>13:6</v>
      </c>
      <c r="L10" s="38" t="str">
        <f t="array" ref="L10">INDIRECT(ADDRESS(38,6))&amp;":"&amp;INDIRECT(ADDRESS(38,7))</f>
        <v>13:3</v>
      </c>
      <c r="M10" s="39" t="str">
        <f t="array" ref="M10">INDIRECT(ADDRESS(60,6))&amp;":"&amp;INDIRECT(ADDRESS(60,7))</f>
        <v>13:9</v>
      </c>
      <c r="N10" s="40">
        <f>IF(COUNT(F11:M11)=0,"",COUNTIF(F11:M11,"&gt;0")+0.5*COUNTIF(F11:M11,0))</f>
        <v>4</v>
      </c>
      <c r="O10" s="27"/>
      <c r="P10" s="41">
        <v>3.0</v>
      </c>
    </row>
    <row r="11" ht="24.0" customHeight="1">
      <c r="A11" s="1"/>
      <c r="B11" s="22"/>
      <c r="C11" s="23"/>
      <c r="D11" s="24"/>
      <c r="E11" s="25"/>
      <c r="F11" s="42">
        <f t="array" ref="F11">IF(LEN(INDIRECT(ADDRESS(ROW()-1, COLUMN())))=1,"",INDIRECT(ADDRESS(44,7))-INDIRECT(ADDRESS(44,6)))</f>
        <v>-1</v>
      </c>
      <c r="G11" s="27">
        <f t="array" ref="G11">IF(LEN(INDIRECT(ADDRESS(ROW()-1, COLUMN())))=1,"",INDIRECT(ADDRESS(49,6))-INDIRECT(ADDRESS(49,7)))</f>
        <v>-3</v>
      </c>
      <c r="H11" s="27">
        <f t="array" ref="H11">IF(LEN(INDIRECT(ADDRESS(ROW()-1, COLUMN())))=1,"",INDIRECT(ADDRESS(57,7))-INDIRECT(ADDRESS(57,6)))</f>
        <v>13</v>
      </c>
      <c r="I11" s="43"/>
      <c r="J11" s="27">
        <f t="array" ref="J11">IF(LEN(INDIRECT(ADDRESS(ROW()-1, COLUMN())))=1,"",INDIRECT(ADDRESS(27,6))-INDIRECT(ADDRESS(27,7)))</f>
        <v>-1</v>
      </c>
      <c r="K11" s="28">
        <f t="array" ref="K11">IF(LEN(INDIRECT(ADDRESS(ROW()-1, COLUMN())))=1,"",INDIRECT(ADDRESS(31,7))-INDIRECT(ADDRESS(31,6)))</f>
        <v>7</v>
      </c>
      <c r="L11" s="28">
        <f t="array" ref="L11">IF(LEN(INDIRECT(ADDRESS(ROW()-1, COLUMN())))=1,"",INDIRECT(ADDRESS(38,6))-INDIRECT(ADDRESS(38,7)))</f>
        <v>10</v>
      </c>
      <c r="M11" s="29">
        <f t="array" ref="M11">IF(LEN(INDIRECT(ADDRESS(ROW()-1, COLUMN())))=1,"",INDIRECT(ADDRESS(60,6))-INDIRECT(ADDRESS(60,7)))</f>
        <v>4</v>
      </c>
      <c r="N11" s="22"/>
      <c r="O11" s="27">
        <f>IF(COUNT(F11:M11)=0,"",SUM(F11:M11))</f>
        <v>29</v>
      </c>
      <c r="P11" s="30"/>
    </row>
    <row r="12" ht="24.0" customHeight="1">
      <c r="A12" s="1"/>
      <c r="B12" s="31">
        <v>5.0</v>
      </c>
      <c r="C12" s="32" t="s">
        <v>9</v>
      </c>
      <c r="D12" s="33"/>
      <c r="E12" s="34"/>
      <c r="F12" s="35" t="str">
        <f t="array" ref="F12">INDIRECT(ADDRESS(50,6))&amp;":"&amp;INDIRECT(ADDRESS(50,7))</f>
        <v>0:13</v>
      </c>
      <c r="G12" s="37" t="str">
        <f t="array" ref="G12">INDIRECT(ADDRESS(56,7))&amp;":"&amp;INDIRECT(ADDRESS(56,6))</f>
        <v>6:12</v>
      </c>
      <c r="H12" s="37" t="str">
        <f t="array" ref="H12">INDIRECT(ADDRESS(61,6))&amp;":"&amp;INDIRECT(ADDRESS(61,7))</f>
        <v>13:6</v>
      </c>
      <c r="I12" s="37" t="str">
        <f t="array" ref="I12">INDIRECT(ADDRESS(27,7))&amp;":"&amp;INDIRECT(ADDRESS(27,6))</f>
        <v>12:11</v>
      </c>
      <c r="J12" s="36"/>
      <c r="K12" s="38" t="str">
        <f t="array" ref="K12">INDIRECT(ADDRESS(39,6))&amp;":"&amp;INDIRECT(ADDRESS(39,7))</f>
        <v>13:2</v>
      </c>
      <c r="L12" s="38" t="str">
        <f t="array" ref="L12">INDIRECT(ADDRESS(43,7))&amp;":"&amp;INDIRECT(ADDRESS(43,6))</f>
        <v>13:3</v>
      </c>
      <c r="M12" s="39" t="str">
        <f t="array" ref="M12">INDIRECT(ADDRESS(30,7))&amp;":"&amp;INDIRECT(ADDRESS(30,6))</f>
        <v>8:9</v>
      </c>
      <c r="N12" s="40">
        <f>IF(COUNT(F13:M13)=0,"",COUNTIF(F13:M13,"&gt;0")+0.5*COUNTIF(F13:M13,0))</f>
        <v>4</v>
      </c>
      <c r="O12" s="27"/>
      <c r="P12" s="41">
        <v>2.0</v>
      </c>
    </row>
    <row r="13" ht="24.0" customHeight="1">
      <c r="A13" s="1"/>
      <c r="B13" s="22"/>
      <c r="C13" s="23"/>
      <c r="D13" s="24"/>
      <c r="E13" s="25"/>
      <c r="F13" s="42">
        <f t="array" ref="F13">IF(LEN(INDIRECT(ADDRESS(ROW()-1, COLUMN())))=1,"",INDIRECT(ADDRESS(50,6))-INDIRECT(ADDRESS(50,7)))</f>
        <v>-13</v>
      </c>
      <c r="G13" s="27">
        <f t="array" ref="G13">IF(LEN(INDIRECT(ADDRESS(ROW()-1, COLUMN())))=1,"",INDIRECT(ADDRESS(56,7))-INDIRECT(ADDRESS(56,6)))</f>
        <v>-6</v>
      </c>
      <c r="H13" s="27">
        <f t="array" ref="H13">IF(LEN(INDIRECT(ADDRESS(ROW()-1, COLUMN())))=1,"",INDIRECT(ADDRESS(61,6))-INDIRECT(ADDRESS(61,7)))</f>
        <v>7</v>
      </c>
      <c r="I13" s="27">
        <f t="array" ref="I13">IF(LEN(INDIRECT(ADDRESS(ROW()-1, COLUMN())))=1,"",INDIRECT(ADDRESS(27,7))-INDIRECT(ADDRESS(27,6)))</f>
        <v>1</v>
      </c>
      <c r="J13" s="43"/>
      <c r="K13" s="28">
        <f t="array" ref="K13">IF(LEN(INDIRECT(ADDRESS(ROW()-1, COLUMN())))=1,"",INDIRECT(ADDRESS(39,6))-INDIRECT(ADDRESS(39,7)))</f>
        <v>11</v>
      </c>
      <c r="L13" s="28">
        <f t="array" ref="L13">IF(LEN(INDIRECT(ADDRESS(ROW()-1, COLUMN())))=1,"",INDIRECT(ADDRESS(43,7))-INDIRECT(ADDRESS(43,6)))</f>
        <v>10</v>
      </c>
      <c r="M13" s="29">
        <f t="array" ref="M13">IF(LEN(INDIRECT(ADDRESS(ROW()-1, COLUMN())))=1,"",INDIRECT(ADDRESS(30,7))-INDIRECT(ADDRESS(30,6)))</f>
        <v>-1</v>
      </c>
      <c r="N13" s="22"/>
      <c r="O13" s="27">
        <f>IF(COUNT(F13:M13)=0,"",SUM(F13:M13))</f>
        <v>9</v>
      </c>
      <c r="P13" s="30"/>
    </row>
    <row r="14" ht="24.0" customHeight="1">
      <c r="A14" s="1"/>
      <c r="B14" s="31">
        <v>6.0</v>
      </c>
      <c r="C14" s="32" t="s">
        <v>10</v>
      </c>
      <c r="D14" s="33"/>
      <c r="E14" s="34"/>
      <c r="F14" s="35" t="str">
        <f t="array" ref="F14">INDIRECT(ADDRESS(55,7))&amp;":"&amp;INDIRECT(ADDRESS(55,6))</f>
        <v>5:9</v>
      </c>
      <c r="G14" s="37" t="str">
        <f t="array" ref="G14">INDIRECT(ADDRESS(62,6))&amp;":"&amp;INDIRECT(ADDRESS(62,7))</f>
        <v>9:7</v>
      </c>
      <c r="H14" s="37" t="str">
        <f t="array" ref="H14">INDIRECT(ADDRESS(26,7))&amp;":"&amp;INDIRECT(ADDRESS(26,6))</f>
        <v>6:7</v>
      </c>
      <c r="I14" s="37" t="str">
        <f t="array" ref="I14">INDIRECT(ADDRESS(31,6))&amp;":"&amp;INDIRECT(ADDRESS(31,7))</f>
        <v>6:13</v>
      </c>
      <c r="J14" s="37" t="str">
        <f t="array" ref="J14">INDIRECT(ADDRESS(39,7))&amp;":"&amp;INDIRECT(ADDRESS(39,6))</f>
        <v>2:13</v>
      </c>
      <c r="K14" s="44"/>
      <c r="L14" s="38" t="str">
        <f t="array" ref="L14">INDIRECT(ADDRESS(51,6))&amp;":"&amp;INDIRECT(ADDRESS(51,7))</f>
        <v>11:10</v>
      </c>
      <c r="M14" s="39" t="str">
        <f t="array" ref="M14">INDIRECT(ADDRESS(42,7))&amp;":"&amp;INDIRECT(ADDRESS(42,6))</f>
        <v>11:6</v>
      </c>
      <c r="N14" s="40">
        <f>IF(COUNT(F15:M15)=0,"",COUNTIF(F15:M15,"&gt;0")+0.5*COUNTIF(F15:M15,0))</f>
        <v>3</v>
      </c>
      <c r="O14" s="27"/>
      <c r="P14" s="41">
        <v>4.0</v>
      </c>
    </row>
    <row r="15" ht="24.0" customHeight="1">
      <c r="A15" s="1"/>
      <c r="B15" s="22"/>
      <c r="C15" s="23"/>
      <c r="D15" s="24"/>
      <c r="E15" s="25"/>
      <c r="F15" s="42">
        <f t="array" ref="F15">IF(LEN(INDIRECT(ADDRESS(ROW()-1, COLUMN())))=1,"",INDIRECT(ADDRESS(55,7))-INDIRECT(ADDRESS(55,6)))</f>
        <v>-4</v>
      </c>
      <c r="G15" s="27">
        <f t="array" ref="G15">IF(LEN(INDIRECT(ADDRESS(ROW()-1, COLUMN())))=1,"",INDIRECT(ADDRESS(62,6))-INDIRECT(ADDRESS(62,7)))</f>
        <v>2</v>
      </c>
      <c r="H15" s="27">
        <f t="array" ref="H15">IF(LEN(INDIRECT(ADDRESS(ROW()-1, COLUMN())))=1,"",INDIRECT(ADDRESS(26,7))-INDIRECT(ADDRESS(26,6)))</f>
        <v>-1</v>
      </c>
      <c r="I15" s="27">
        <f t="array" ref="I15">IF(LEN(INDIRECT(ADDRESS(ROW()-1, COLUMN())))=1,"",INDIRECT(ADDRESS(31,6))-INDIRECT(ADDRESS(31,7)))</f>
        <v>-7</v>
      </c>
      <c r="J15" s="27">
        <f t="array" ref="J15">IF(LEN(INDIRECT(ADDRESS(ROW()-1, COLUMN())))=1,"",INDIRECT(ADDRESS(39,7))-INDIRECT(ADDRESS(39,6)))</f>
        <v>-11</v>
      </c>
      <c r="K15" s="45"/>
      <c r="L15" s="46">
        <f t="array" ref="L15">IF(LEN(INDIRECT(ADDRESS(ROW()-1, COLUMN())))=1,"",INDIRECT(ADDRESS(51,6))-INDIRECT(ADDRESS(51,7)))</f>
        <v>1</v>
      </c>
      <c r="M15" s="47">
        <f t="array" ref="M15">IF(LEN(INDIRECT(ADDRESS(ROW()-1, COLUMN())))=1,"",INDIRECT(ADDRESS(42,7))-INDIRECT(ADDRESS(42,6)))</f>
        <v>5</v>
      </c>
      <c r="N15" s="22"/>
      <c r="O15" s="27">
        <f>IF(COUNT(F15:M15)=0,"",SUM(F15:M15))</f>
        <v>-15</v>
      </c>
      <c r="P15" s="30"/>
    </row>
    <row r="16" ht="24.0" customHeight="1">
      <c r="A16" s="1"/>
      <c r="B16" s="48">
        <v>7.0</v>
      </c>
      <c r="C16" s="49" t="s">
        <v>11</v>
      </c>
      <c r="E16" s="50"/>
      <c r="F16" s="51" t="str">
        <f t="array" ref="F16">INDIRECT(ADDRESS(63,6))&amp;":"&amp;INDIRECT(ADDRESS(63,7))</f>
        <v>6:9</v>
      </c>
      <c r="G16" s="52" t="str">
        <f t="array" ref="G16">INDIRECT(ADDRESS(25,7))&amp;":"&amp;INDIRECT(ADDRESS(25,6))</f>
        <v>11:7</v>
      </c>
      <c r="H16" s="52" t="str">
        <f t="array" ref="H16">INDIRECT(ADDRESS(32,6))&amp;":"&amp;INDIRECT(ADDRESS(32,7))</f>
        <v>8:6</v>
      </c>
      <c r="I16" s="52" t="str">
        <f t="array" ref="I16">INDIRECT(ADDRESS(38,7))&amp;":"&amp;INDIRECT(ADDRESS(38,6))</f>
        <v>3:13</v>
      </c>
      <c r="J16" s="52" t="str">
        <f t="array" ref="J16">INDIRECT(ADDRESS(43,6))&amp;":"&amp;INDIRECT(ADDRESS(43,7))</f>
        <v>3:13</v>
      </c>
      <c r="K16" s="53" t="str">
        <f t="array" ref="K16">INDIRECT(ADDRESS(51,7))&amp;":"&amp;INDIRECT(ADDRESS(51,6))</f>
        <v>10:11</v>
      </c>
      <c r="L16" s="54"/>
      <c r="M16" s="18" t="str">
        <f t="array" ref="M16">INDIRECT(ADDRESS(54,7))&amp;":"&amp;INDIRECT(ADDRESS(54,6))</f>
        <v>2:12</v>
      </c>
      <c r="N16" s="40">
        <f>IF(COUNT(F17:M17)=0,"",COUNTIF(F17:M17,"&gt;0")+0.5*COUNTIF(F17:M17,0))</f>
        <v>2</v>
      </c>
      <c r="O16" s="55"/>
      <c r="P16" s="56">
        <v>7.0</v>
      </c>
    </row>
    <row r="17" ht="24.0" customHeight="1">
      <c r="A17" s="1"/>
      <c r="B17" s="57"/>
      <c r="C17" s="23"/>
      <c r="D17" s="24"/>
      <c r="E17" s="25"/>
      <c r="F17" s="58">
        <f t="array" ref="F17">IF(LEN(INDIRECT(ADDRESS(ROW()-1, COLUMN())))=1,"",INDIRECT(ADDRESS(63,6))-INDIRECT(ADDRESS(63,7)))</f>
        <v>-3</v>
      </c>
      <c r="G17" s="59">
        <f t="array" ref="G17">IF(LEN(INDIRECT(ADDRESS(ROW()-1, COLUMN())))=1,"",INDIRECT(ADDRESS(25,7))-INDIRECT(ADDRESS(25,6)))</f>
        <v>4</v>
      </c>
      <c r="H17" s="59">
        <f t="array" ref="H17">IF(LEN(INDIRECT(ADDRESS(ROW()-1, COLUMN())))=1,"",INDIRECT(ADDRESS(32,6))-INDIRECT(ADDRESS(32,7)))</f>
        <v>2</v>
      </c>
      <c r="I17" s="59">
        <f t="array" ref="I17">IF(LEN(INDIRECT(ADDRESS(ROW()-1, COLUMN())))=1,"",INDIRECT(ADDRESS(38,7))-INDIRECT(ADDRESS(38,6)))</f>
        <v>-10</v>
      </c>
      <c r="J17" s="59">
        <f t="array" ref="J17">IF(LEN(INDIRECT(ADDRESS(ROW()-1, COLUMN())))=1,"",INDIRECT(ADDRESS(43,6))-INDIRECT(ADDRESS(43,7)))</f>
        <v>-10</v>
      </c>
      <c r="K17" s="60">
        <f t="array" ref="K17">IF(LEN(INDIRECT(ADDRESS(ROW()-1, COLUMN())))=1,"",INDIRECT(ADDRESS(51,7))-INDIRECT(ADDRESS(51,6)))</f>
        <v>-1</v>
      </c>
      <c r="L17" s="61"/>
      <c r="M17" s="62">
        <f t="array" ref="M17">IF(LEN(INDIRECT(ADDRESS(ROW()-1, COLUMN())))=1,"",INDIRECT(ADDRESS(54,7))-INDIRECT(ADDRESS(54,6)))</f>
        <v>-10</v>
      </c>
      <c r="N17" s="22"/>
      <c r="O17" s="59">
        <f>IF(COUNT(F17:M17)=0,"",SUM(F17:M17))</f>
        <v>-28</v>
      </c>
      <c r="P17" s="63"/>
    </row>
    <row r="18" ht="24.0" customHeight="1">
      <c r="A18" s="1"/>
      <c r="B18" s="31">
        <v>8.0</v>
      </c>
      <c r="C18" s="32" t="s">
        <v>12</v>
      </c>
      <c r="D18" s="33"/>
      <c r="E18" s="34"/>
      <c r="F18" s="35" t="str">
        <f t="array" ref="F18">INDIRECT(ADDRESS(24,7))&amp;":"&amp;INDIRECT(ADDRESS(24,6))</f>
        <v>1:13</v>
      </c>
      <c r="G18" s="37" t="str">
        <f t="array" ref="G18">INDIRECT(ADDRESS(36,7))&amp;":"&amp;INDIRECT(ADDRESS(36,6))</f>
        <v>4:8</v>
      </c>
      <c r="H18" s="37" t="str">
        <f t="array" ref="H18">INDIRECT(ADDRESS(48,7))&amp;":"&amp;INDIRECT(ADDRESS(48,6))</f>
        <v>6:4</v>
      </c>
      <c r="I18" s="37" t="str">
        <f t="array" ref="I18">INDIRECT(ADDRESS(60,7))&amp;":"&amp;INDIRECT(ADDRESS(60,6))</f>
        <v>9:13</v>
      </c>
      <c r="J18" s="37" t="str">
        <f t="array" ref="J18">INDIRECT(ADDRESS(30,6))&amp;":"&amp;INDIRECT(ADDRESS(30,7))</f>
        <v>9:8</v>
      </c>
      <c r="K18" s="38" t="str">
        <f t="array" ref="K18">INDIRECT(ADDRESS(42,6))&amp;":"&amp;INDIRECT(ADDRESS(42,7))</f>
        <v>6:11</v>
      </c>
      <c r="L18" s="38" t="str">
        <f t="array" ref="L18">INDIRECT(ADDRESS(54,6))&amp;":"&amp;INDIRECT(ADDRESS(54,7))</f>
        <v>12:2</v>
      </c>
      <c r="M18" s="64"/>
      <c r="N18" s="40">
        <f>IF(COUNT(F19:M19)=0,"",COUNTIF(F19:M19,"&gt;0")+0.5*COUNTIF(F19:M19,0))</f>
        <v>3</v>
      </c>
      <c r="O18" s="27"/>
      <c r="P18" s="41">
        <v>6.0</v>
      </c>
    </row>
    <row r="19" ht="24.0" customHeight="1">
      <c r="A19" s="1"/>
      <c r="B19" s="65"/>
      <c r="C19" s="66"/>
      <c r="D19" s="67"/>
      <c r="E19" s="68"/>
      <c r="F19" s="69">
        <f t="array" ref="F19">IF(LEN(INDIRECT(ADDRESS(ROW()-1, COLUMN())))=1,"",INDIRECT(ADDRESS(24,7))-INDIRECT(ADDRESS(24,6)))</f>
        <v>-12</v>
      </c>
      <c r="G19" s="70">
        <f t="array" ref="G19">IF(LEN(INDIRECT(ADDRESS(ROW()-1, COLUMN())))=1,"",INDIRECT(ADDRESS(36,7))-INDIRECT(ADDRESS(36,6)))</f>
        <v>-4</v>
      </c>
      <c r="H19" s="70">
        <f t="array" ref="H19">IF(LEN(INDIRECT(ADDRESS(ROW()-1, COLUMN())))=1,"",INDIRECT(ADDRESS(48,7))-INDIRECT(ADDRESS(48,6)))</f>
        <v>2</v>
      </c>
      <c r="I19" s="70">
        <f t="array" ref="I19">IF(LEN(INDIRECT(ADDRESS(ROW()-1, COLUMN())))=1,"",INDIRECT(ADDRESS(60,7))-INDIRECT(ADDRESS(60,6)))</f>
        <v>-4</v>
      </c>
      <c r="J19" s="70">
        <f t="array" ref="J19">IF(LEN(INDIRECT(ADDRESS(ROW()-1, COLUMN())))=1,"",INDIRECT(ADDRESS(30,6))-INDIRECT(ADDRESS(30,7)))</f>
        <v>1</v>
      </c>
      <c r="K19" s="71">
        <f t="array" ref="K19">IF(LEN(INDIRECT(ADDRESS(ROW()-1, COLUMN())))=1,"",INDIRECT(ADDRESS(42,6))-INDIRECT(ADDRESS(42,7)))</f>
        <v>-5</v>
      </c>
      <c r="L19" s="71">
        <f t="array" ref="L19">IF(LEN(INDIRECT(ADDRESS(ROW()-1, COLUMN())))=1,"",INDIRECT(ADDRESS(54,6))-INDIRECT(ADDRESS(54,7)))</f>
        <v>10</v>
      </c>
      <c r="M19" s="72"/>
      <c r="N19" s="65"/>
      <c r="O19" s="70">
        <f>IF(COUNT(F19:M19)=0,"",SUM(F19:M19))</f>
        <v>-12</v>
      </c>
      <c r="P19" s="73"/>
    </row>
    <row r="20">
      <c r="A20" s="1"/>
      <c r="M20" s="3"/>
    </row>
    <row r="21" ht="15.75" customHeight="1">
      <c r="A21" s="1"/>
      <c r="M21" s="3"/>
    </row>
    <row r="22" ht="15.75" customHeight="1">
      <c r="A22" s="1"/>
      <c r="M22" s="3"/>
    </row>
    <row r="23" ht="30.0" customHeight="1">
      <c r="A23" s="1"/>
      <c r="B23" s="74" t="s">
        <v>13</v>
      </c>
      <c r="M23" s="3"/>
    </row>
    <row r="24" ht="30.0" customHeight="1">
      <c r="A24" s="1"/>
      <c r="B24" s="75">
        <v>1.0</v>
      </c>
      <c r="C24" s="76" t="str">
        <f t="shared" ref="C24:C27" si="1">IF(ISBLANK(INDIRECT(ADDRESS(B24*2+2,3))),"",INDIRECT(ADDRESS(B24*2+2,3)))</f>
        <v>Крошилов А, Крошилова И., Коновалов С.</v>
      </c>
      <c r="D24" s="24"/>
      <c r="E24" s="25"/>
      <c r="F24" s="77">
        <v>13.0</v>
      </c>
      <c r="G24" s="78">
        <v>1.0</v>
      </c>
      <c r="H24" s="79" t="str">
        <f t="shared" ref="H24:H27" si="2">IF(ISBLANK(INDIRECT(ADDRESS(K24*2+2,3))),"",INDIRECT(ADDRESS(K24*2+2,3)))</f>
        <v>Мишарин О., Мишарина С., Абакумова Д.</v>
      </c>
      <c r="I24" s="24"/>
      <c r="J24" s="24"/>
      <c r="K24" s="75">
        <v>8.0</v>
      </c>
      <c r="L24" s="80" t="s">
        <v>14</v>
      </c>
      <c r="M24" s="81">
        <v>1.0</v>
      </c>
    </row>
    <row r="25" ht="30.0" customHeight="1">
      <c r="A25" s="1"/>
      <c r="B25" s="75">
        <v>2.0</v>
      </c>
      <c r="C25" s="76" t="str">
        <f t="shared" si="1"/>
        <v>Багаутдинова Г., Сафонов С., Кирдеева Н., Таратина Е.</v>
      </c>
      <c r="D25" s="24"/>
      <c r="E25" s="25"/>
      <c r="F25" s="77">
        <v>7.0</v>
      </c>
      <c r="G25" s="78">
        <v>11.0</v>
      </c>
      <c r="H25" s="79" t="str">
        <f t="shared" si="2"/>
        <v>Гуменюк И., Минькач В., Таратин А., Гришин Д.</v>
      </c>
      <c r="I25" s="24"/>
      <c r="J25" s="24"/>
      <c r="K25" s="75">
        <v>7.0</v>
      </c>
      <c r="L25" s="80" t="s">
        <v>14</v>
      </c>
      <c r="M25" s="81">
        <v>2.0</v>
      </c>
    </row>
    <row r="26" ht="30.0" customHeight="1">
      <c r="A26" s="1"/>
      <c r="B26" s="75">
        <v>3.0</v>
      </c>
      <c r="C26" s="76" t="str">
        <f t="shared" si="1"/>
        <v>Сафонова С., Кулаков П., Домбровский С., Розанова Ю.</v>
      </c>
      <c r="D26" s="24"/>
      <c r="E26" s="25"/>
      <c r="F26" s="77">
        <v>7.0</v>
      </c>
      <c r="G26" s="78">
        <v>6.0</v>
      </c>
      <c r="H26" s="79" t="str">
        <f t="shared" si="2"/>
        <v>Березнеговская С., Карепова Е., Гиль О., Хе М.</v>
      </c>
      <c r="I26" s="24"/>
      <c r="J26" s="24"/>
      <c r="K26" s="75">
        <v>6.0</v>
      </c>
      <c r="L26" s="80" t="s">
        <v>14</v>
      </c>
      <c r="M26" s="81">
        <v>3.0</v>
      </c>
    </row>
    <row r="27" ht="30.0" customHeight="1">
      <c r="A27" s="1"/>
      <c r="B27" s="75">
        <v>4.0</v>
      </c>
      <c r="C27" s="76" t="str">
        <f t="shared" si="1"/>
        <v>Попов В., Елсакова О., Елсаков С.</v>
      </c>
      <c r="D27" s="24"/>
      <c r="E27" s="25"/>
      <c r="F27" s="77">
        <v>11.0</v>
      </c>
      <c r="G27" s="78">
        <v>12.0</v>
      </c>
      <c r="H27" s="79" t="str">
        <f t="shared" si="2"/>
        <v>Пелевин А., Иванов Ю,, Новиков А.</v>
      </c>
      <c r="I27" s="24"/>
      <c r="J27" s="24"/>
      <c r="K27" s="75">
        <v>5.0</v>
      </c>
      <c r="L27" s="80" t="s">
        <v>14</v>
      </c>
      <c r="M27" s="81">
        <v>4.0</v>
      </c>
    </row>
    <row r="28" ht="30.0" customHeight="1">
      <c r="A28" s="1"/>
      <c r="M28" s="82"/>
    </row>
    <row r="29" ht="30.0" customHeight="1">
      <c r="A29" s="1"/>
      <c r="B29" s="74" t="s">
        <v>15</v>
      </c>
      <c r="M29" s="82"/>
    </row>
    <row r="30" ht="30.0" customHeight="1">
      <c r="A30" s="1"/>
      <c r="B30" s="75">
        <v>8.0</v>
      </c>
      <c r="C30" s="76" t="str">
        <f t="shared" ref="C30:C33" si="3">IF(ISBLANK(INDIRECT(ADDRESS(B30*2+2,3))),"",INDIRECT(ADDRESS(B30*2+2,3)))</f>
        <v>Мишарин О., Мишарина С., Абакумова Д.</v>
      </c>
      <c r="D30" s="24"/>
      <c r="E30" s="25"/>
      <c r="F30" s="77">
        <v>9.0</v>
      </c>
      <c r="G30" s="78">
        <v>8.0</v>
      </c>
      <c r="H30" s="79" t="str">
        <f t="shared" ref="H30:H33" si="4">IF(ISBLANK(INDIRECT(ADDRESS(K30*2+2,3))),"",INDIRECT(ADDRESS(K30*2+2,3)))</f>
        <v>Пелевин А., Иванов Ю,, Новиков А.</v>
      </c>
      <c r="I30" s="24"/>
      <c r="J30" s="24"/>
      <c r="K30" s="75">
        <v>5.0</v>
      </c>
      <c r="L30" s="80" t="s">
        <v>14</v>
      </c>
      <c r="M30" s="81">
        <v>2.0</v>
      </c>
    </row>
    <row r="31" ht="30.0" customHeight="1">
      <c r="A31" s="1"/>
      <c r="B31" s="75">
        <v>6.0</v>
      </c>
      <c r="C31" s="76" t="str">
        <f t="shared" si="3"/>
        <v>Березнеговская С., Карепова Е., Гиль О., Хе М.</v>
      </c>
      <c r="D31" s="24"/>
      <c r="E31" s="25"/>
      <c r="F31" s="77">
        <v>6.0</v>
      </c>
      <c r="G31" s="78">
        <v>13.0</v>
      </c>
      <c r="H31" s="79" t="str">
        <f t="shared" si="4"/>
        <v>Попов В., Елсакова О., Елсаков С.</v>
      </c>
      <c r="I31" s="24"/>
      <c r="J31" s="24"/>
      <c r="K31" s="75">
        <v>4.0</v>
      </c>
      <c r="L31" s="80" t="s">
        <v>14</v>
      </c>
      <c r="M31" s="83">
        <v>5.0</v>
      </c>
    </row>
    <row r="32" ht="30.0" customHeight="1">
      <c r="A32" s="1"/>
      <c r="B32" s="75">
        <v>7.0</v>
      </c>
      <c r="C32" s="76" t="str">
        <f t="shared" si="3"/>
        <v>Гуменюк И., Минькач В., Таратин А., Гришин Д.</v>
      </c>
      <c r="D32" s="24"/>
      <c r="E32" s="25"/>
      <c r="F32" s="77">
        <v>8.0</v>
      </c>
      <c r="G32" s="78">
        <v>6.0</v>
      </c>
      <c r="H32" s="79" t="str">
        <f t="shared" si="4"/>
        <v>Сафонова С., Кулаков П., Домбровский С., Розанова Ю.</v>
      </c>
      <c r="I32" s="24"/>
      <c r="J32" s="24"/>
      <c r="K32" s="75">
        <v>3.0</v>
      </c>
      <c r="L32" s="80" t="s">
        <v>14</v>
      </c>
      <c r="M32" s="81">
        <v>4.0</v>
      </c>
    </row>
    <row r="33" ht="30.0" customHeight="1">
      <c r="A33" s="1"/>
      <c r="B33" s="75">
        <v>1.0</v>
      </c>
      <c r="C33" s="76" t="str">
        <f t="shared" si="3"/>
        <v>Крошилов А, Крошилова И., Коновалов С.</v>
      </c>
      <c r="D33" s="24"/>
      <c r="E33" s="25"/>
      <c r="F33" s="77">
        <v>13.0</v>
      </c>
      <c r="G33" s="78">
        <v>8.0</v>
      </c>
      <c r="H33" s="79" t="str">
        <f t="shared" si="4"/>
        <v>Багаутдинова Г., Сафонов С., Кирдеева Н., Таратина Е.</v>
      </c>
      <c r="I33" s="24"/>
      <c r="J33" s="24"/>
      <c r="K33" s="75">
        <v>2.0</v>
      </c>
      <c r="L33" s="80" t="s">
        <v>14</v>
      </c>
      <c r="M33" s="81">
        <v>3.0</v>
      </c>
    </row>
    <row r="34" ht="30.0" customHeight="1">
      <c r="A34" s="1"/>
      <c r="M34" s="82"/>
    </row>
    <row r="35" ht="30.0" customHeight="1">
      <c r="A35" s="1"/>
      <c r="B35" s="74" t="s">
        <v>16</v>
      </c>
      <c r="M35" s="82"/>
    </row>
    <row r="36" ht="30.0" customHeight="1">
      <c r="A36" s="1"/>
      <c r="B36" s="75">
        <v>2.0</v>
      </c>
      <c r="C36" s="76" t="str">
        <f t="shared" ref="C36:C39" si="5">IF(ISBLANK(INDIRECT(ADDRESS(B36*2+2,3))),"",INDIRECT(ADDRESS(B36*2+2,3)))</f>
        <v>Багаутдинова Г., Сафонов С., Кирдеева Н., Таратина Е.</v>
      </c>
      <c r="D36" s="24"/>
      <c r="E36" s="25"/>
      <c r="F36" s="77">
        <v>8.0</v>
      </c>
      <c r="G36" s="78">
        <v>4.0</v>
      </c>
      <c r="H36" s="79" t="str">
        <f t="shared" ref="H36:H39" si="6">IF(ISBLANK(INDIRECT(ADDRESS(K36*2+2,3))),"",INDIRECT(ADDRESS(K36*2+2,3)))</f>
        <v>Мишарин О., Мишарина С., Абакумова Д.</v>
      </c>
      <c r="I36" s="24"/>
      <c r="J36" s="24"/>
      <c r="K36" s="75">
        <v>8.0</v>
      </c>
      <c r="L36" s="80" t="s">
        <v>14</v>
      </c>
      <c r="M36" s="81">
        <v>4.0</v>
      </c>
    </row>
    <row r="37" ht="30.0" customHeight="1">
      <c r="A37" s="1"/>
      <c r="B37" s="75">
        <v>3.0</v>
      </c>
      <c r="C37" s="76" t="str">
        <f t="shared" si="5"/>
        <v>Сафонова С., Кулаков П., Домбровский С., Розанова Ю.</v>
      </c>
      <c r="D37" s="24"/>
      <c r="E37" s="25"/>
      <c r="F37" s="77">
        <v>5.0</v>
      </c>
      <c r="G37" s="78">
        <v>13.0</v>
      </c>
      <c r="H37" s="79" t="str">
        <f t="shared" si="6"/>
        <v>Крошилов А, Крошилова И., Коновалов С.</v>
      </c>
      <c r="I37" s="24"/>
      <c r="J37" s="24"/>
      <c r="K37" s="75">
        <v>1.0</v>
      </c>
      <c r="L37" s="80" t="s">
        <v>14</v>
      </c>
      <c r="M37" s="83">
        <v>5.0</v>
      </c>
    </row>
    <row r="38" ht="30.0" customHeight="1">
      <c r="A38" s="1"/>
      <c r="B38" s="75">
        <v>4.0</v>
      </c>
      <c r="C38" s="76" t="str">
        <f t="shared" si="5"/>
        <v>Попов В., Елсакова О., Елсаков С.</v>
      </c>
      <c r="D38" s="24"/>
      <c r="E38" s="25"/>
      <c r="F38" s="77">
        <v>13.0</v>
      </c>
      <c r="G38" s="78">
        <v>3.0</v>
      </c>
      <c r="H38" s="79" t="str">
        <f t="shared" si="6"/>
        <v>Гуменюк И., Минькач В., Таратин А., Гришин Д.</v>
      </c>
      <c r="I38" s="24"/>
      <c r="J38" s="24"/>
      <c r="K38" s="75">
        <v>7.0</v>
      </c>
      <c r="L38" s="80" t="s">
        <v>14</v>
      </c>
      <c r="M38" s="83">
        <v>3.0</v>
      </c>
    </row>
    <row r="39" ht="30.0" customHeight="1">
      <c r="A39" s="1"/>
      <c r="B39" s="75">
        <v>5.0</v>
      </c>
      <c r="C39" s="76" t="str">
        <f t="shared" si="5"/>
        <v>Пелевин А., Иванов Ю,, Новиков А.</v>
      </c>
      <c r="D39" s="24"/>
      <c r="E39" s="25"/>
      <c r="F39" s="77">
        <v>13.0</v>
      </c>
      <c r="G39" s="78">
        <v>2.0</v>
      </c>
      <c r="H39" s="79" t="str">
        <f t="shared" si="6"/>
        <v>Березнеговская С., Карепова Е., Гиль О., Хе М.</v>
      </c>
      <c r="I39" s="24"/>
      <c r="J39" s="24"/>
      <c r="K39" s="75">
        <v>6.0</v>
      </c>
      <c r="L39" s="80" t="s">
        <v>14</v>
      </c>
      <c r="M39" s="83">
        <v>1.0</v>
      </c>
    </row>
    <row r="40" ht="30.0" customHeight="1">
      <c r="A40" s="1"/>
      <c r="M40" s="82"/>
    </row>
    <row r="41" ht="30.0" customHeight="1">
      <c r="A41" s="1"/>
      <c r="B41" s="74" t="s">
        <v>17</v>
      </c>
      <c r="M41" s="82"/>
    </row>
    <row r="42" ht="30.0" customHeight="1">
      <c r="A42" s="1"/>
      <c r="B42" s="75">
        <v>8.0</v>
      </c>
      <c r="C42" s="76" t="str">
        <f t="shared" ref="C42:C45" si="7">IF(ISBLANK(INDIRECT(ADDRESS(B42*2+2,3))),"",INDIRECT(ADDRESS(B42*2+2,3)))</f>
        <v>Мишарин О., Мишарина С., Абакумова Д.</v>
      </c>
      <c r="D42" s="24"/>
      <c r="E42" s="25"/>
      <c r="F42" s="77">
        <v>6.0</v>
      </c>
      <c r="G42" s="78">
        <v>11.0</v>
      </c>
      <c r="H42" s="79" t="str">
        <f t="shared" ref="H42:H45" si="8">IF(ISBLANK(INDIRECT(ADDRESS(K42*2+2,3))),"",INDIRECT(ADDRESS(K42*2+2,3)))</f>
        <v>Березнеговская С., Карепова Е., Гиль О., Хе М.</v>
      </c>
      <c r="I42" s="24"/>
      <c r="J42" s="24"/>
      <c r="K42" s="75">
        <v>6.0</v>
      </c>
      <c r="L42" s="80" t="s">
        <v>14</v>
      </c>
      <c r="M42" s="81">
        <v>2.0</v>
      </c>
    </row>
    <row r="43" ht="30.0" customHeight="1">
      <c r="A43" s="1"/>
      <c r="B43" s="75">
        <v>7.0</v>
      </c>
      <c r="C43" s="76" t="str">
        <f t="shared" si="7"/>
        <v>Гуменюк И., Минькач В., Таратин А., Гришин Д.</v>
      </c>
      <c r="D43" s="24"/>
      <c r="E43" s="25"/>
      <c r="F43" s="77">
        <v>3.0</v>
      </c>
      <c r="G43" s="78">
        <v>13.0</v>
      </c>
      <c r="H43" s="79" t="str">
        <f t="shared" si="8"/>
        <v>Пелевин А., Иванов Ю,, Новиков А.</v>
      </c>
      <c r="I43" s="24"/>
      <c r="J43" s="24"/>
      <c r="K43" s="75">
        <v>5.0</v>
      </c>
      <c r="L43" s="80" t="s">
        <v>14</v>
      </c>
      <c r="M43" s="83">
        <v>5.0</v>
      </c>
    </row>
    <row r="44" ht="30.0" customHeight="1">
      <c r="A44" s="1"/>
      <c r="B44" s="75">
        <v>1.0</v>
      </c>
      <c r="C44" s="76" t="str">
        <f t="shared" si="7"/>
        <v>Крошилов А, Крошилова И., Коновалов С.</v>
      </c>
      <c r="D44" s="24"/>
      <c r="E44" s="25"/>
      <c r="F44" s="77">
        <v>6.0</v>
      </c>
      <c r="G44" s="78">
        <v>5.0</v>
      </c>
      <c r="H44" s="79" t="str">
        <f t="shared" si="8"/>
        <v>Попов В., Елсакова О., Елсаков С.</v>
      </c>
      <c r="I44" s="24"/>
      <c r="J44" s="24"/>
      <c r="K44" s="75">
        <v>4.0</v>
      </c>
      <c r="L44" s="80" t="s">
        <v>14</v>
      </c>
      <c r="M44" s="81">
        <v>4.0</v>
      </c>
    </row>
    <row r="45" ht="30.0" customHeight="1">
      <c r="A45" s="1"/>
      <c r="B45" s="75">
        <v>2.0</v>
      </c>
      <c r="C45" s="76" t="str">
        <f t="shared" si="7"/>
        <v>Багаутдинова Г., Сафонов С., Кирдеева Н., Таратина Е.</v>
      </c>
      <c r="D45" s="24"/>
      <c r="E45" s="25"/>
      <c r="F45" s="77">
        <v>4.0</v>
      </c>
      <c r="G45" s="78">
        <v>11.0</v>
      </c>
      <c r="H45" s="79" t="str">
        <f t="shared" si="8"/>
        <v>Сафонова С., Кулаков П., Домбровский С., Розанова Ю.</v>
      </c>
      <c r="I45" s="24"/>
      <c r="J45" s="24"/>
      <c r="K45" s="75">
        <v>3.0</v>
      </c>
      <c r="L45" s="80" t="s">
        <v>14</v>
      </c>
      <c r="M45" s="81">
        <v>1.0</v>
      </c>
    </row>
    <row r="46" ht="30.0" customHeight="1">
      <c r="A46" s="1"/>
      <c r="M46" s="82"/>
    </row>
    <row r="47" ht="30.0" customHeight="1">
      <c r="A47" s="1"/>
      <c r="B47" s="74" t="s">
        <v>18</v>
      </c>
      <c r="M47" s="82"/>
    </row>
    <row r="48" ht="30.0" customHeight="1">
      <c r="A48" s="1"/>
      <c r="B48" s="75">
        <v>3.0</v>
      </c>
      <c r="C48" s="76" t="str">
        <f t="shared" ref="C48:C51" si="9">IF(ISBLANK(INDIRECT(ADDRESS(B48*2+2,3))),"",INDIRECT(ADDRESS(B48*2+2,3)))</f>
        <v>Сафонова С., Кулаков П., Домбровский С., Розанова Ю.</v>
      </c>
      <c r="D48" s="24"/>
      <c r="E48" s="25"/>
      <c r="F48" s="77">
        <v>4.0</v>
      </c>
      <c r="G48" s="78">
        <v>6.0</v>
      </c>
      <c r="H48" s="79" t="str">
        <f t="shared" ref="H48:H51" si="10">IF(ISBLANK(INDIRECT(ADDRESS(K48*2+2,3))),"",INDIRECT(ADDRESS(K48*2+2,3)))</f>
        <v>Мишарин О., Мишарина С., Абакумова Д.</v>
      </c>
      <c r="I48" s="24"/>
      <c r="J48" s="24"/>
      <c r="K48" s="75">
        <v>8.0</v>
      </c>
      <c r="L48" s="80" t="s">
        <v>14</v>
      </c>
      <c r="M48" s="83">
        <v>3.0</v>
      </c>
    </row>
    <row r="49" ht="30.0" customHeight="1">
      <c r="A49" s="1"/>
      <c r="B49" s="75">
        <v>4.0</v>
      </c>
      <c r="C49" s="76" t="str">
        <f t="shared" si="9"/>
        <v>Попов В., Елсакова О., Елсаков С.</v>
      </c>
      <c r="D49" s="24"/>
      <c r="E49" s="25"/>
      <c r="F49" s="77">
        <v>8.0</v>
      </c>
      <c r="G49" s="78">
        <v>11.0</v>
      </c>
      <c r="H49" s="79" t="str">
        <f t="shared" si="10"/>
        <v>Багаутдинова Г., Сафонов С., Кирдеева Н., Таратина Е.</v>
      </c>
      <c r="I49" s="24"/>
      <c r="J49" s="24"/>
      <c r="K49" s="75">
        <v>2.0</v>
      </c>
      <c r="L49" s="80" t="s">
        <v>14</v>
      </c>
      <c r="M49" s="81">
        <v>2.0</v>
      </c>
    </row>
    <row r="50" ht="30.0" customHeight="1">
      <c r="A50" s="1"/>
      <c r="B50" s="75">
        <v>5.0</v>
      </c>
      <c r="C50" s="76" t="str">
        <f t="shared" si="9"/>
        <v>Пелевин А., Иванов Ю,, Новиков А.</v>
      </c>
      <c r="D50" s="24"/>
      <c r="E50" s="25"/>
      <c r="F50" s="77">
        <v>0.0</v>
      </c>
      <c r="G50" s="78">
        <v>13.0</v>
      </c>
      <c r="H50" s="79" t="str">
        <f t="shared" si="10"/>
        <v>Крошилов А, Крошилова И., Коновалов С.</v>
      </c>
      <c r="I50" s="24"/>
      <c r="J50" s="24"/>
      <c r="K50" s="75">
        <v>1.0</v>
      </c>
      <c r="L50" s="80" t="s">
        <v>14</v>
      </c>
      <c r="M50" s="81">
        <v>1.0</v>
      </c>
    </row>
    <row r="51" ht="30.0" customHeight="1">
      <c r="A51" s="1"/>
      <c r="B51" s="75">
        <v>6.0</v>
      </c>
      <c r="C51" s="76" t="str">
        <f t="shared" si="9"/>
        <v>Березнеговская С., Карепова Е., Гиль О., Хе М.</v>
      </c>
      <c r="D51" s="24"/>
      <c r="E51" s="25"/>
      <c r="F51" s="77">
        <v>11.0</v>
      </c>
      <c r="G51" s="78">
        <v>10.0</v>
      </c>
      <c r="H51" s="79" t="str">
        <f t="shared" si="10"/>
        <v>Гуменюк И., Минькач В., Таратин А., Гришин Д.</v>
      </c>
      <c r="I51" s="24"/>
      <c r="J51" s="24"/>
      <c r="K51" s="75">
        <v>7.0</v>
      </c>
      <c r="L51" s="80" t="s">
        <v>14</v>
      </c>
      <c r="M51" s="83">
        <v>4.0</v>
      </c>
    </row>
    <row r="52" ht="30.0" customHeight="1">
      <c r="A52" s="1"/>
      <c r="M52" s="82"/>
    </row>
    <row r="53" ht="30.0" customHeight="1">
      <c r="A53" s="1"/>
      <c r="B53" s="74" t="s">
        <v>19</v>
      </c>
      <c r="M53" s="82"/>
    </row>
    <row r="54" ht="30.0" customHeight="1">
      <c r="A54" s="1"/>
      <c r="B54" s="75">
        <v>8.0</v>
      </c>
      <c r="C54" s="76" t="str">
        <f t="shared" ref="C54:C57" si="11">IF(ISBLANK(INDIRECT(ADDRESS(B54*2+2,3))),"",INDIRECT(ADDRESS(B54*2+2,3)))</f>
        <v>Мишарин О., Мишарина С., Абакумова Д.</v>
      </c>
      <c r="D54" s="24"/>
      <c r="E54" s="25"/>
      <c r="F54" s="77">
        <v>12.0</v>
      </c>
      <c r="G54" s="78">
        <v>2.0</v>
      </c>
      <c r="H54" s="79" t="str">
        <f t="shared" ref="H54:H57" si="12">IF(ISBLANK(INDIRECT(ADDRESS(K54*2+2,3))),"",INDIRECT(ADDRESS(K54*2+2,3)))</f>
        <v>Гуменюк И., Минькач В., Таратин А., Гришин Д.</v>
      </c>
      <c r="I54" s="24"/>
      <c r="J54" s="24"/>
      <c r="K54" s="75">
        <v>7.0</v>
      </c>
      <c r="L54" s="80" t="s">
        <v>14</v>
      </c>
      <c r="M54" s="83">
        <v>5.0</v>
      </c>
    </row>
    <row r="55" ht="30.0" customHeight="1">
      <c r="A55" s="1"/>
      <c r="B55" s="75">
        <v>1.0</v>
      </c>
      <c r="C55" s="76" t="str">
        <f t="shared" si="11"/>
        <v>Крошилов А, Крошилова И., Коновалов С.</v>
      </c>
      <c r="D55" s="24"/>
      <c r="E55" s="25"/>
      <c r="F55" s="77">
        <v>9.0</v>
      </c>
      <c r="G55" s="78">
        <v>5.0</v>
      </c>
      <c r="H55" s="79" t="str">
        <f t="shared" si="12"/>
        <v>Березнеговская С., Карепова Е., Гиль О., Хе М.</v>
      </c>
      <c r="I55" s="24"/>
      <c r="J55" s="24"/>
      <c r="K55" s="75">
        <v>6.0</v>
      </c>
      <c r="L55" s="80" t="s">
        <v>14</v>
      </c>
      <c r="M55" s="83">
        <v>2.0</v>
      </c>
    </row>
    <row r="56" ht="30.0" customHeight="1">
      <c r="A56" s="1"/>
      <c r="B56" s="75">
        <v>2.0</v>
      </c>
      <c r="C56" s="76" t="str">
        <f t="shared" si="11"/>
        <v>Багаутдинова Г., Сафонов С., Кирдеева Н., Таратина Е.</v>
      </c>
      <c r="D56" s="24"/>
      <c r="E56" s="25"/>
      <c r="F56" s="77">
        <v>12.0</v>
      </c>
      <c r="G56" s="78">
        <v>6.0</v>
      </c>
      <c r="H56" s="79" t="str">
        <f t="shared" si="12"/>
        <v>Пелевин А., Иванов Ю,, Новиков А.</v>
      </c>
      <c r="I56" s="24"/>
      <c r="J56" s="24"/>
      <c r="K56" s="75">
        <v>5.0</v>
      </c>
      <c r="L56" s="80" t="s">
        <v>14</v>
      </c>
      <c r="M56" s="81">
        <v>3.0</v>
      </c>
    </row>
    <row r="57" ht="30.0" customHeight="1">
      <c r="A57" s="1"/>
      <c r="B57" s="75">
        <v>3.0</v>
      </c>
      <c r="C57" s="76" t="str">
        <f t="shared" si="11"/>
        <v>Сафонова С., Кулаков П., Домбровский С., Розанова Ю.</v>
      </c>
      <c r="D57" s="24"/>
      <c r="E57" s="25"/>
      <c r="F57" s="77">
        <v>0.0</v>
      </c>
      <c r="G57" s="78">
        <v>13.0</v>
      </c>
      <c r="H57" s="79" t="str">
        <f t="shared" si="12"/>
        <v>Попов В., Елсакова О., Елсаков С.</v>
      </c>
      <c r="I57" s="24"/>
      <c r="J57" s="24"/>
      <c r="K57" s="75">
        <v>4.0</v>
      </c>
      <c r="L57" s="80" t="s">
        <v>14</v>
      </c>
      <c r="M57" s="83">
        <v>1.0</v>
      </c>
    </row>
    <row r="58" ht="30.0" customHeight="1">
      <c r="A58" s="1"/>
      <c r="M58" s="82"/>
    </row>
    <row r="59" ht="30.0" customHeight="1">
      <c r="A59" s="1"/>
      <c r="B59" s="74" t="s">
        <v>20</v>
      </c>
      <c r="M59" s="82"/>
    </row>
    <row r="60" ht="30.0" customHeight="1">
      <c r="A60" s="1"/>
      <c r="B60" s="75">
        <v>4.0</v>
      </c>
      <c r="C60" s="76" t="str">
        <f t="shared" ref="C60:C63" si="13">IF(ISBLANK(INDIRECT(ADDRESS(B60*2+2,3))),"",INDIRECT(ADDRESS(B60*2+2,3)))</f>
        <v>Попов В., Елсакова О., Елсаков С.</v>
      </c>
      <c r="D60" s="24"/>
      <c r="E60" s="25"/>
      <c r="F60" s="77">
        <v>13.0</v>
      </c>
      <c r="G60" s="78">
        <v>9.0</v>
      </c>
      <c r="H60" s="79" t="str">
        <f t="shared" ref="H60:H63" si="14">IF(ISBLANK(INDIRECT(ADDRESS(K60*2+2,3))),"",INDIRECT(ADDRESS(K60*2+2,3)))</f>
        <v>Мишарин О., Мишарина С., Абакумова Д.</v>
      </c>
      <c r="I60" s="24"/>
      <c r="J60" s="24"/>
      <c r="K60" s="75">
        <v>8.0</v>
      </c>
      <c r="L60" s="80" t="s">
        <v>14</v>
      </c>
      <c r="M60" s="81">
        <v>3.0</v>
      </c>
    </row>
    <row r="61" ht="30.0" customHeight="1">
      <c r="A61" s="1"/>
      <c r="B61" s="75">
        <v>5.0</v>
      </c>
      <c r="C61" s="76" t="str">
        <f t="shared" si="13"/>
        <v>Пелевин А., Иванов Ю,, Новиков А.</v>
      </c>
      <c r="D61" s="24"/>
      <c r="E61" s="25"/>
      <c r="F61" s="77">
        <v>13.0</v>
      </c>
      <c r="G61" s="78">
        <v>6.0</v>
      </c>
      <c r="H61" s="79" t="str">
        <f t="shared" si="14"/>
        <v>Сафонова С., Кулаков П., Домбровский С., Розанова Ю.</v>
      </c>
      <c r="I61" s="24"/>
      <c r="J61" s="24"/>
      <c r="K61" s="75">
        <v>3.0</v>
      </c>
      <c r="L61" s="80" t="s">
        <v>14</v>
      </c>
      <c r="M61" s="83">
        <v>4.0</v>
      </c>
    </row>
    <row r="62" ht="30.0" customHeight="1">
      <c r="A62" s="1"/>
      <c r="B62" s="75">
        <v>6.0</v>
      </c>
      <c r="C62" s="76" t="str">
        <f t="shared" si="13"/>
        <v>Березнеговская С., Карепова Е., Гиль О., Хе М.</v>
      </c>
      <c r="D62" s="24"/>
      <c r="E62" s="25"/>
      <c r="F62" s="77">
        <v>9.0</v>
      </c>
      <c r="G62" s="78">
        <v>7.0</v>
      </c>
      <c r="H62" s="79" t="str">
        <f t="shared" si="14"/>
        <v>Багаутдинова Г., Сафонов С., Кирдеева Н., Таратина Е.</v>
      </c>
      <c r="I62" s="24"/>
      <c r="J62" s="24"/>
      <c r="K62" s="75">
        <v>2.0</v>
      </c>
      <c r="L62" s="80" t="s">
        <v>14</v>
      </c>
      <c r="M62" s="83">
        <v>5.0</v>
      </c>
    </row>
    <row r="63" ht="30.0" customHeight="1">
      <c r="A63" s="1"/>
      <c r="B63" s="75">
        <v>7.0</v>
      </c>
      <c r="C63" s="76" t="str">
        <f t="shared" si="13"/>
        <v>Гуменюк И., Минькач В., Таратин А., Гришин Д.</v>
      </c>
      <c r="D63" s="24"/>
      <c r="E63" s="25"/>
      <c r="F63" s="77">
        <v>6.0</v>
      </c>
      <c r="G63" s="78">
        <v>9.0</v>
      </c>
      <c r="H63" s="79" t="str">
        <f t="shared" si="14"/>
        <v>Крошилов А, Крошилова И., Коновалов С.</v>
      </c>
      <c r="I63" s="24"/>
      <c r="J63" s="24"/>
      <c r="K63" s="75">
        <v>1.0</v>
      </c>
      <c r="L63" s="80" t="s">
        <v>14</v>
      </c>
      <c r="M63" s="83">
        <v>1.0</v>
      </c>
    </row>
    <row r="64" ht="15.75" customHeight="1">
      <c r="A64" s="1"/>
      <c r="M64" s="3"/>
    </row>
    <row r="65" ht="15.75" customHeight="1">
      <c r="A65" s="1"/>
      <c r="M65" s="3"/>
    </row>
    <row r="66" ht="15.75" customHeight="1">
      <c r="A66" s="1"/>
      <c r="M66" s="3"/>
    </row>
    <row r="67" ht="15.75" customHeight="1">
      <c r="A67" s="1"/>
      <c r="M67" s="3"/>
    </row>
    <row r="68" ht="15.75" customHeight="1">
      <c r="A68" s="1"/>
      <c r="M68" s="3"/>
    </row>
    <row r="69" ht="15.75" customHeight="1">
      <c r="A69" s="1"/>
      <c r="M69" s="3"/>
    </row>
    <row r="70" ht="15.75" customHeight="1">
      <c r="A70" s="1"/>
      <c r="M70" s="3"/>
    </row>
    <row r="71" ht="15.75" customHeight="1">
      <c r="A71" s="1"/>
      <c r="M71" s="3"/>
    </row>
    <row r="72" ht="15.75" customHeight="1">
      <c r="A72" s="1"/>
      <c r="M72" s="3"/>
    </row>
    <row r="73" ht="15.75" customHeight="1">
      <c r="A73" s="1"/>
      <c r="M73" s="3"/>
    </row>
    <row r="74" ht="15.75" customHeight="1">
      <c r="A74" s="1"/>
      <c r="M74" s="3"/>
    </row>
    <row r="75" ht="15.75" customHeight="1">
      <c r="A75" s="1"/>
      <c r="M75" s="3"/>
    </row>
    <row r="76" ht="15.75" customHeight="1">
      <c r="A76" s="1"/>
      <c r="M76" s="3"/>
    </row>
    <row r="77" ht="15.75" customHeight="1">
      <c r="A77" s="1"/>
      <c r="M77" s="3"/>
    </row>
    <row r="78" ht="15.75" customHeight="1">
      <c r="A78" s="1"/>
      <c r="M78" s="3"/>
    </row>
    <row r="79" ht="15.75" customHeight="1">
      <c r="A79" s="1"/>
      <c r="M79" s="3"/>
    </row>
    <row r="80" ht="15.75" customHeight="1">
      <c r="A80" s="1"/>
      <c r="M80" s="3"/>
    </row>
    <row r="81" ht="15.75" customHeight="1">
      <c r="A81" s="1"/>
      <c r="M81" s="3"/>
    </row>
    <row r="82" ht="15.75" customHeight="1">
      <c r="A82" s="1"/>
      <c r="M82" s="3"/>
    </row>
    <row r="83" ht="15.75" customHeight="1">
      <c r="A83" s="1"/>
      <c r="M83" s="3"/>
    </row>
    <row r="84" ht="15.75" customHeight="1">
      <c r="A84" s="1"/>
      <c r="M84" s="3"/>
    </row>
    <row r="85" ht="15.75" customHeight="1">
      <c r="A85" s="1"/>
      <c r="M85" s="3"/>
    </row>
    <row r="86" ht="15.75" customHeight="1">
      <c r="A86" s="1"/>
      <c r="M86" s="3"/>
    </row>
    <row r="87" ht="15.75" customHeight="1">
      <c r="A87" s="1"/>
      <c r="M87" s="3"/>
    </row>
    <row r="88" ht="15.75" customHeight="1">
      <c r="A88" s="1"/>
      <c r="M88" s="3"/>
    </row>
    <row r="89" ht="15.75" customHeight="1">
      <c r="A89" s="1"/>
      <c r="M89" s="3"/>
    </row>
    <row r="90" ht="15.75" customHeight="1">
      <c r="A90" s="1"/>
      <c r="M90" s="3"/>
    </row>
    <row r="91" ht="15.75" customHeight="1">
      <c r="A91" s="1"/>
      <c r="M91" s="3"/>
    </row>
    <row r="92" ht="15.75" customHeight="1">
      <c r="A92" s="1"/>
      <c r="M92" s="3"/>
    </row>
    <row r="93" ht="15.75" customHeight="1">
      <c r="A93" s="1"/>
      <c r="M93" s="3"/>
    </row>
    <row r="94" ht="15.75" customHeight="1">
      <c r="A94" s="1"/>
      <c r="M94" s="3"/>
    </row>
    <row r="95" ht="15.75" customHeight="1">
      <c r="A95" s="1"/>
      <c r="M95" s="3"/>
    </row>
    <row r="96" ht="15.75" customHeight="1">
      <c r="A96" s="1"/>
      <c r="M96" s="3"/>
    </row>
    <row r="97" ht="15.75" customHeight="1">
      <c r="A97" s="1"/>
      <c r="M97" s="3"/>
    </row>
    <row r="98" ht="15.75" customHeight="1">
      <c r="A98" s="1"/>
      <c r="M98" s="3"/>
    </row>
    <row r="99" ht="15.75" customHeight="1">
      <c r="A99" s="1"/>
      <c r="M99" s="3"/>
    </row>
    <row r="100" ht="15.75" customHeight="1">
      <c r="A100" s="1"/>
      <c r="M100" s="3"/>
    </row>
    <row r="101" ht="15.75" customHeight="1">
      <c r="A101" s="1"/>
      <c r="M101" s="3"/>
    </row>
    <row r="102" ht="15.75" customHeight="1">
      <c r="A102" s="1"/>
      <c r="M102" s="3"/>
    </row>
    <row r="103" ht="15.75" customHeight="1">
      <c r="A103" s="1"/>
      <c r="M103" s="3"/>
    </row>
    <row r="104" ht="15.75" customHeight="1">
      <c r="A104" s="1"/>
      <c r="M104" s="3"/>
    </row>
    <row r="105" ht="15.75" customHeight="1">
      <c r="A105" s="1"/>
      <c r="M105" s="3"/>
    </row>
    <row r="106" ht="15.75" customHeight="1">
      <c r="A106" s="1"/>
      <c r="M106" s="3"/>
    </row>
    <row r="107" ht="15.75" customHeight="1">
      <c r="A107" s="1"/>
      <c r="M107" s="3"/>
    </row>
    <row r="108" ht="15.75" customHeight="1">
      <c r="A108" s="1"/>
      <c r="M108" s="3"/>
    </row>
    <row r="109" ht="15.75" customHeight="1">
      <c r="A109" s="1"/>
      <c r="M109" s="3"/>
    </row>
    <row r="110" ht="15.75" customHeight="1">
      <c r="A110" s="1"/>
      <c r="M110" s="3"/>
    </row>
    <row r="111" ht="15.75" customHeight="1">
      <c r="A111" s="1"/>
      <c r="M111" s="3"/>
    </row>
    <row r="112" ht="15.75" customHeight="1">
      <c r="A112" s="1"/>
      <c r="M112" s="3"/>
    </row>
    <row r="113" ht="15.75" customHeight="1">
      <c r="A113" s="1"/>
      <c r="M113" s="3"/>
    </row>
    <row r="114" ht="15.75" customHeight="1">
      <c r="A114" s="1"/>
      <c r="M114" s="3"/>
    </row>
    <row r="115" ht="15.75" customHeight="1">
      <c r="A115" s="1"/>
      <c r="M115" s="3"/>
    </row>
    <row r="116" ht="15.75" customHeight="1">
      <c r="A116" s="1"/>
      <c r="M116" s="3"/>
    </row>
    <row r="117" ht="15.75" customHeight="1">
      <c r="A117" s="1"/>
      <c r="M117" s="3"/>
    </row>
    <row r="118" ht="15.75" customHeight="1">
      <c r="A118" s="1"/>
      <c r="M118" s="3"/>
    </row>
    <row r="119" ht="15.75" customHeight="1">
      <c r="A119" s="1"/>
      <c r="M119" s="3"/>
    </row>
    <row r="120" ht="15.75" customHeight="1">
      <c r="A120" s="1"/>
      <c r="M120" s="3"/>
    </row>
    <row r="121" ht="15.75" customHeight="1">
      <c r="A121" s="1"/>
      <c r="M121" s="3"/>
    </row>
    <row r="122" ht="15.75" customHeight="1">
      <c r="A122" s="1"/>
      <c r="M122" s="3"/>
    </row>
    <row r="123" ht="15.75" customHeight="1">
      <c r="A123" s="1"/>
      <c r="M123" s="3"/>
    </row>
    <row r="124" ht="15.75" customHeight="1">
      <c r="A124" s="1"/>
      <c r="M124" s="3"/>
    </row>
    <row r="125" ht="15.75" customHeight="1">
      <c r="A125" s="1"/>
      <c r="M125" s="3"/>
    </row>
    <row r="126" ht="15.75" customHeight="1">
      <c r="A126" s="1"/>
      <c r="M126" s="3"/>
    </row>
    <row r="127" ht="15.75" customHeight="1">
      <c r="A127" s="1"/>
      <c r="M127" s="3"/>
    </row>
    <row r="128" ht="15.75" customHeight="1">
      <c r="A128" s="1"/>
      <c r="M128" s="3"/>
    </row>
    <row r="129" ht="15.75" customHeight="1">
      <c r="A129" s="1"/>
      <c r="M129" s="3"/>
    </row>
    <row r="130" ht="15.75" customHeight="1">
      <c r="A130" s="1"/>
      <c r="M130" s="3"/>
    </row>
    <row r="131" ht="15.75" customHeight="1">
      <c r="A131" s="1"/>
      <c r="M131" s="3"/>
    </row>
    <row r="132" ht="15.75" customHeight="1">
      <c r="A132" s="1"/>
      <c r="M132" s="3"/>
    </row>
    <row r="133" ht="15.75" customHeight="1">
      <c r="A133" s="1"/>
      <c r="M133" s="3"/>
    </row>
    <row r="134" ht="15.75" customHeight="1">
      <c r="A134" s="1"/>
      <c r="M134" s="3"/>
    </row>
    <row r="135" ht="15.75" customHeight="1">
      <c r="A135" s="1"/>
      <c r="M135" s="3"/>
    </row>
    <row r="136" ht="15.75" customHeight="1">
      <c r="A136" s="1"/>
      <c r="M136" s="3"/>
    </row>
    <row r="137" ht="15.75" customHeight="1">
      <c r="A137" s="1"/>
      <c r="M137" s="3"/>
    </row>
    <row r="138" ht="15.75" customHeight="1">
      <c r="A138" s="1"/>
      <c r="M138" s="3"/>
    </row>
    <row r="139" ht="15.75" customHeight="1">
      <c r="A139" s="1"/>
      <c r="M139" s="3"/>
    </row>
    <row r="140" ht="15.75" customHeight="1">
      <c r="A140" s="1"/>
      <c r="M140" s="3"/>
    </row>
    <row r="141" ht="15.75" customHeight="1">
      <c r="A141" s="1"/>
      <c r="M141" s="3"/>
    </row>
    <row r="142" ht="15.75" customHeight="1">
      <c r="A142" s="1"/>
      <c r="M142" s="3"/>
    </row>
    <row r="143" ht="15.75" customHeight="1">
      <c r="A143" s="1"/>
      <c r="M143" s="3"/>
    </row>
    <row r="144" ht="15.75" customHeight="1">
      <c r="A144" s="1"/>
      <c r="M144" s="3"/>
    </row>
    <row r="145" ht="15.75" customHeight="1">
      <c r="A145" s="1"/>
      <c r="M145" s="3"/>
    </row>
    <row r="146" ht="15.75" customHeight="1">
      <c r="A146" s="1"/>
      <c r="M146" s="3"/>
    </row>
    <row r="147" ht="15.75" customHeight="1">
      <c r="A147" s="1"/>
      <c r="M147" s="3"/>
    </row>
    <row r="148" ht="15.75" customHeight="1">
      <c r="A148" s="1"/>
      <c r="M148" s="3"/>
    </row>
    <row r="149" ht="15.75" customHeight="1">
      <c r="A149" s="1"/>
      <c r="M149" s="3"/>
    </row>
    <row r="150" ht="15.75" customHeight="1">
      <c r="A150" s="1"/>
      <c r="M150" s="3"/>
    </row>
    <row r="151" ht="15.75" customHeight="1">
      <c r="A151" s="1"/>
      <c r="M151" s="3"/>
    </row>
    <row r="152" ht="15.75" customHeight="1">
      <c r="A152" s="1"/>
      <c r="M152" s="3"/>
    </row>
    <row r="153" ht="15.75" customHeight="1">
      <c r="A153" s="1"/>
      <c r="M153" s="3"/>
    </row>
    <row r="154" ht="15.75" customHeight="1">
      <c r="A154" s="1"/>
      <c r="M154" s="3"/>
    </row>
    <row r="155" ht="15.75" customHeight="1">
      <c r="A155" s="1"/>
      <c r="M155" s="3"/>
    </row>
    <row r="156" ht="15.75" customHeight="1">
      <c r="A156" s="1"/>
      <c r="M156" s="3"/>
    </row>
    <row r="157" ht="15.75" customHeight="1">
      <c r="A157" s="1"/>
      <c r="M157" s="3"/>
    </row>
    <row r="158" ht="15.75" customHeight="1">
      <c r="A158" s="1"/>
      <c r="M158" s="3"/>
    </row>
    <row r="159" ht="15.75" customHeight="1">
      <c r="A159" s="1"/>
      <c r="M159" s="3"/>
    </row>
    <row r="160" ht="15.75" customHeight="1">
      <c r="A160" s="1"/>
      <c r="M160" s="3"/>
    </row>
    <row r="161" ht="15.75" customHeight="1">
      <c r="A161" s="1"/>
      <c r="M161" s="3"/>
    </row>
    <row r="162" ht="15.75" customHeight="1">
      <c r="A162" s="1"/>
      <c r="M162" s="3"/>
    </row>
    <row r="163" ht="15.75" customHeight="1">
      <c r="A163" s="1"/>
      <c r="M163" s="3"/>
    </row>
    <row r="164" ht="15.75" customHeight="1">
      <c r="A164" s="1"/>
      <c r="M164" s="3"/>
    </row>
    <row r="165" ht="15.75" customHeight="1">
      <c r="A165" s="1"/>
      <c r="M165" s="3"/>
    </row>
    <row r="166" ht="15.75" customHeight="1">
      <c r="A166" s="1"/>
      <c r="M166" s="3"/>
    </row>
    <row r="167" ht="15.75" customHeight="1">
      <c r="A167" s="1"/>
      <c r="M167" s="3"/>
    </row>
    <row r="168" ht="15.75" customHeight="1">
      <c r="A168" s="1"/>
      <c r="M168" s="3"/>
    </row>
    <row r="169" ht="15.75" customHeight="1">
      <c r="A169" s="1"/>
      <c r="M169" s="3"/>
    </row>
    <row r="170" ht="15.75" customHeight="1">
      <c r="A170" s="1"/>
      <c r="M170" s="3"/>
    </row>
    <row r="171" ht="15.75" customHeight="1">
      <c r="A171" s="1"/>
      <c r="M171" s="3"/>
    </row>
    <row r="172" ht="15.75" customHeight="1">
      <c r="A172" s="1"/>
      <c r="M172" s="3"/>
    </row>
    <row r="173" ht="15.75" customHeight="1">
      <c r="A173" s="1"/>
      <c r="M173" s="3"/>
    </row>
    <row r="174" ht="15.75" customHeight="1">
      <c r="A174" s="1"/>
      <c r="M174" s="3"/>
    </row>
    <row r="175" ht="15.75" customHeight="1">
      <c r="A175" s="1"/>
      <c r="M175" s="3"/>
    </row>
    <row r="176" ht="15.75" customHeight="1">
      <c r="A176" s="1"/>
      <c r="M176" s="3"/>
    </row>
    <row r="177" ht="15.75" customHeight="1">
      <c r="A177" s="1"/>
      <c r="M177" s="3"/>
    </row>
    <row r="178" ht="15.75" customHeight="1">
      <c r="A178" s="1"/>
      <c r="M178" s="3"/>
    </row>
    <row r="179" ht="15.75" customHeight="1">
      <c r="A179" s="1"/>
      <c r="M179" s="3"/>
    </row>
    <row r="180" ht="15.75" customHeight="1">
      <c r="A180" s="1"/>
      <c r="M180" s="3"/>
    </row>
    <row r="181" ht="15.75" customHeight="1">
      <c r="A181" s="1"/>
      <c r="M181" s="3"/>
    </row>
    <row r="182" ht="15.75" customHeight="1">
      <c r="A182" s="1"/>
      <c r="M182" s="3"/>
    </row>
    <row r="183" ht="15.75" customHeight="1">
      <c r="A183" s="1"/>
      <c r="M183" s="3"/>
    </row>
    <row r="184" ht="15.75" customHeight="1">
      <c r="A184" s="1"/>
      <c r="M184" s="3"/>
    </row>
    <row r="185" ht="15.75" customHeight="1">
      <c r="A185" s="1"/>
      <c r="M185" s="3"/>
    </row>
    <row r="186" ht="15.75" customHeight="1">
      <c r="A186" s="1"/>
      <c r="M186" s="3"/>
    </row>
    <row r="187" ht="15.75" customHeight="1">
      <c r="A187" s="1"/>
      <c r="M187" s="3"/>
    </row>
    <row r="188" ht="15.75" customHeight="1">
      <c r="A188" s="1"/>
      <c r="M188" s="3"/>
    </row>
    <row r="189" ht="15.75" customHeight="1">
      <c r="A189" s="1"/>
      <c r="M189" s="3"/>
    </row>
    <row r="190" ht="15.75" customHeight="1">
      <c r="A190" s="1"/>
      <c r="M190" s="3"/>
    </row>
    <row r="191" ht="15.75" customHeight="1">
      <c r="A191" s="1"/>
      <c r="M191" s="3"/>
    </row>
    <row r="192" ht="15.75" customHeight="1">
      <c r="A192" s="1"/>
      <c r="M192" s="3"/>
    </row>
    <row r="193" ht="15.75" customHeight="1">
      <c r="A193" s="1"/>
      <c r="M193" s="3"/>
    </row>
    <row r="194" ht="15.75" customHeight="1">
      <c r="A194" s="1"/>
      <c r="M194" s="3"/>
    </row>
    <row r="195" ht="15.75" customHeight="1">
      <c r="A195" s="1"/>
      <c r="M195" s="3"/>
    </row>
    <row r="196" ht="15.75" customHeight="1">
      <c r="A196" s="1"/>
      <c r="M196" s="3"/>
    </row>
    <row r="197" ht="15.75" customHeight="1">
      <c r="A197" s="1"/>
      <c r="M197" s="3"/>
    </row>
    <row r="198" ht="15.75" customHeight="1">
      <c r="A198" s="1"/>
      <c r="M198" s="3"/>
    </row>
    <row r="199" ht="15.75" customHeight="1">
      <c r="A199" s="1"/>
      <c r="M199" s="3"/>
    </row>
    <row r="200" ht="15.75" customHeight="1">
      <c r="A200" s="1"/>
      <c r="M200" s="3"/>
    </row>
    <row r="201" ht="15.75" customHeight="1">
      <c r="A201" s="1"/>
      <c r="M201" s="3"/>
    </row>
    <row r="202" ht="15.75" customHeight="1">
      <c r="A202" s="1"/>
      <c r="M202" s="3"/>
    </row>
    <row r="203" ht="15.75" customHeight="1">
      <c r="A203" s="1"/>
      <c r="M203" s="3"/>
    </row>
    <row r="204" ht="15.75" customHeight="1">
      <c r="A204" s="1"/>
      <c r="M204" s="3"/>
    </row>
    <row r="205" ht="15.75" customHeight="1">
      <c r="A205" s="1"/>
      <c r="M205" s="3"/>
    </row>
    <row r="206" ht="15.75" customHeight="1">
      <c r="A206" s="1"/>
      <c r="M206" s="3"/>
    </row>
    <row r="207" ht="15.75" customHeight="1">
      <c r="A207" s="1"/>
      <c r="M207" s="3"/>
    </row>
    <row r="208" ht="15.75" customHeight="1">
      <c r="A208" s="1"/>
      <c r="M208" s="3"/>
    </row>
    <row r="209" ht="15.75" customHeight="1">
      <c r="A209" s="1"/>
      <c r="M209" s="3"/>
    </row>
    <row r="210" ht="15.75" customHeight="1">
      <c r="A210" s="1"/>
      <c r="M210" s="3"/>
    </row>
    <row r="211" ht="15.75" customHeight="1">
      <c r="A211" s="1"/>
      <c r="M211" s="3"/>
    </row>
    <row r="212" ht="15.75" customHeight="1">
      <c r="A212" s="1"/>
      <c r="M212" s="3"/>
    </row>
    <row r="213" ht="15.75" customHeight="1">
      <c r="A213" s="1"/>
      <c r="M213" s="3"/>
    </row>
    <row r="214" ht="15.75" customHeight="1">
      <c r="A214" s="1"/>
      <c r="M214" s="3"/>
    </row>
    <row r="215" ht="15.75" customHeight="1">
      <c r="A215" s="1"/>
      <c r="M215" s="3"/>
    </row>
    <row r="216" ht="15.75" customHeight="1">
      <c r="A216" s="1"/>
      <c r="M216" s="3"/>
    </row>
    <row r="217" ht="15.75" customHeight="1">
      <c r="A217" s="1"/>
      <c r="M217" s="3"/>
    </row>
    <row r="218" ht="15.75" customHeight="1">
      <c r="A218" s="1"/>
      <c r="M218" s="3"/>
    </row>
    <row r="219" ht="15.75" customHeight="1">
      <c r="A219" s="1"/>
      <c r="M219" s="3"/>
    </row>
    <row r="220" ht="15.75" customHeight="1">
      <c r="A220" s="1"/>
      <c r="M220" s="3"/>
    </row>
    <row r="221" ht="15.75" customHeight="1">
      <c r="A221" s="1"/>
      <c r="M221" s="3"/>
    </row>
    <row r="222" ht="15.75" customHeight="1">
      <c r="A222" s="1"/>
      <c r="M222" s="3"/>
    </row>
    <row r="223" ht="15.75" customHeight="1">
      <c r="A223" s="1"/>
      <c r="M223" s="3"/>
    </row>
    <row r="224" ht="15.75" customHeight="1">
      <c r="A224" s="1"/>
      <c r="M224" s="3"/>
    </row>
    <row r="225" ht="15.75" customHeight="1">
      <c r="A225" s="1"/>
      <c r="M225" s="3"/>
    </row>
    <row r="226" ht="15.75" customHeight="1">
      <c r="A226" s="1"/>
      <c r="M226" s="3"/>
    </row>
    <row r="227" ht="15.75" customHeight="1">
      <c r="A227" s="1"/>
      <c r="M227" s="3"/>
    </row>
    <row r="228" ht="15.75" customHeight="1">
      <c r="A228" s="1"/>
      <c r="M228" s="3"/>
    </row>
    <row r="229" ht="15.75" customHeight="1">
      <c r="A229" s="1"/>
      <c r="M229" s="3"/>
    </row>
    <row r="230" ht="15.75" customHeight="1">
      <c r="A230" s="1"/>
      <c r="M230" s="3"/>
    </row>
    <row r="231" ht="15.75" customHeight="1">
      <c r="A231" s="1"/>
      <c r="M231" s="3"/>
    </row>
    <row r="232" ht="15.75" customHeight="1">
      <c r="A232" s="1"/>
      <c r="M232" s="3"/>
    </row>
    <row r="233" ht="15.75" customHeight="1">
      <c r="A233" s="1"/>
      <c r="M233" s="3"/>
    </row>
    <row r="234" ht="15.75" customHeight="1">
      <c r="A234" s="1"/>
      <c r="M234" s="3"/>
    </row>
    <row r="235" ht="15.75" customHeight="1">
      <c r="A235" s="1"/>
      <c r="M235" s="3"/>
    </row>
    <row r="236" ht="15.75" customHeight="1">
      <c r="A236" s="1"/>
      <c r="M236" s="3"/>
    </row>
    <row r="237" ht="15.75" customHeight="1">
      <c r="A237" s="1"/>
      <c r="M237" s="3"/>
    </row>
    <row r="238" ht="15.75" customHeight="1">
      <c r="A238" s="1"/>
      <c r="M238" s="3"/>
    </row>
    <row r="239" ht="15.75" customHeight="1">
      <c r="A239" s="1"/>
      <c r="M239" s="3"/>
    </row>
    <row r="240" ht="15.75" customHeight="1">
      <c r="A240" s="1"/>
      <c r="M240" s="3"/>
    </row>
    <row r="241" ht="15.75" customHeight="1">
      <c r="A241" s="1"/>
      <c r="M241" s="3"/>
    </row>
    <row r="242" ht="15.75" customHeight="1">
      <c r="A242" s="1"/>
      <c r="M242" s="3"/>
    </row>
    <row r="243" ht="15.75" customHeight="1">
      <c r="A243" s="1"/>
      <c r="M243" s="3"/>
    </row>
    <row r="244" ht="15.75" customHeight="1">
      <c r="A244" s="1"/>
      <c r="M244" s="3"/>
    </row>
    <row r="245" ht="15.75" customHeight="1">
      <c r="A245" s="1"/>
      <c r="M245" s="3"/>
    </row>
    <row r="246" ht="15.75" customHeight="1">
      <c r="A246" s="1"/>
      <c r="M246" s="3"/>
    </row>
    <row r="247" ht="15.75" customHeight="1">
      <c r="A247" s="1"/>
      <c r="M247" s="3"/>
    </row>
    <row r="248" ht="15.75" customHeight="1">
      <c r="A248" s="1"/>
      <c r="M248" s="3"/>
    </row>
    <row r="249" ht="15.75" customHeight="1">
      <c r="A249" s="1"/>
      <c r="M249" s="3"/>
    </row>
    <row r="250" ht="15.75" customHeight="1">
      <c r="A250" s="1"/>
      <c r="M250" s="3"/>
    </row>
    <row r="251" ht="15.75" customHeight="1">
      <c r="A251" s="1"/>
      <c r="M251" s="3"/>
    </row>
    <row r="252" ht="15.75" customHeight="1">
      <c r="A252" s="1"/>
      <c r="M252" s="3"/>
    </row>
    <row r="253" ht="15.75" customHeight="1">
      <c r="A253" s="1"/>
      <c r="M253" s="3"/>
    </row>
    <row r="254" ht="15.75" customHeight="1">
      <c r="A254" s="1"/>
      <c r="M254" s="3"/>
    </row>
    <row r="255" ht="15.75" customHeight="1">
      <c r="A255" s="1"/>
      <c r="M255" s="3"/>
    </row>
    <row r="256" ht="15.75" customHeight="1">
      <c r="A256" s="1"/>
      <c r="M256" s="3"/>
    </row>
    <row r="257" ht="15.75" customHeight="1">
      <c r="A257" s="1"/>
      <c r="M257" s="3"/>
    </row>
    <row r="258" ht="15.75" customHeight="1">
      <c r="A258" s="1"/>
      <c r="M258" s="3"/>
    </row>
    <row r="259" ht="15.75" customHeight="1">
      <c r="A259" s="1"/>
      <c r="M259" s="3"/>
    </row>
    <row r="260" ht="15.75" customHeight="1">
      <c r="A260" s="1"/>
      <c r="M260" s="3"/>
    </row>
    <row r="261" ht="15.75" customHeight="1">
      <c r="A261" s="1"/>
      <c r="M261" s="3"/>
    </row>
    <row r="262" ht="15.75" customHeight="1">
      <c r="A262" s="1"/>
      <c r="M262" s="3"/>
    </row>
    <row r="263" ht="15.75" customHeight="1">
      <c r="A263" s="1"/>
      <c r="M263" s="3"/>
    </row>
    <row r="264" ht="15.75" customHeight="1">
      <c r="A264" s="1"/>
      <c r="M264" s="3"/>
    </row>
    <row r="265" ht="15.75" customHeight="1">
      <c r="A265" s="1"/>
      <c r="M265" s="3"/>
    </row>
    <row r="266" ht="15.75" customHeight="1">
      <c r="A266" s="1"/>
      <c r="M266" s="3"/>
    </row>
    <row r="267" ht="15.75" customHeight="1">
      <c r="A267" s="1"/>
      <c r="M267" s="3"/>
    </row>
    <row r="268" ht="15.75" customHeight="1">
      <c r="A268" s="1"/>
      <c r="M268" s="3"/>
    </row>
    <row r="269" ht="15.75" customHeight="1">
      <c r="A269" s="1"/>
      <c r="M269" s="3"/>
    </row>
    <row r="270" ht="15.75" customHeight="1">
      <c r="A270" s="1"/>
      <c r="M270" s="3"/>
    </row>
    <row r="271" ht="15.75" customHeight="1">
      <c r="A271" s="1"/>
      <c r="M271" s="3"/>
    </row>
    <row r="272" ht="15.75" customHeight="1">
      <c r="A272" s="1"/>
      <c r="M272" s="3"/>
    </row>
    <row r="273" ht="15.75" customHeight="1">
      <c r="A273" s="1"/>
      <c r="M273" s="3"/>
    </row>
    <row r="274" ht="15.75" customHeight="1">
      <c r="A274" s="1"/>
      <c r="M274" s="3"/>
    </row>
    <row r="275" ht="15.75" customHeight="1">
      <c r="A275" s="1"/>
      <c r="M275" s="3"/>
    </row>
    <row r="276" ht="15.75" customHeight="1">
      <c r="A276" s="1"/>
      <c r="M276" s="3"/>
    </row>
    <row r="277" ht="15.75" customHeight="1">
      <c r="A277" s="1"/>
      <c r="M277" s="3"/>
    </row>
    <row r="278" ht="15.75" customHeight="1">
      <c r="A278" s="1"/>
      <c r="M278" s="3"/>
    </row>
    <row r="279" ht="15.75" customHeight="1">
      <c r="A279" s="1"/>
      <c r="M279" s="3"/>
    </row>
    <row r="280" ht="15.75" customHeight="1">
      <c r="A280" s="1"/>
      <c r="M280" s="3"/>
    </row>
    <row r="281" ht="15.75" customHeight="1">
      <c r="A281" s="1"/>
      <c r="M281" s="3"/>
    </row>
    <row r="282" ht="15.75" customHeight="1">
      <c r="A282" s="1"/>
      <c r="M282" s="3"/>
    </row>
    <row r="283" ht="15.75" customHeight="1">
      <c r="A283" s="1"/>
      <c r="M283" s="3"/>
    </row>
    <row r="284" ht="15.75" customHeight="1">
      <c r="A284" s="1"/>
      <c r="M284" s="3"/>
    </row>
    <row r="285" ht="15.75" customHeight="1">
      <c r="A285" s="1"/>
      <c r="M285" s="3"/>
    </row>
    <row r="286" ht="15.75" customHeight="1">
      <c r="A286" s="1"/>
      <c r="M286" s="3"/>
    </row>
    <row r="287" ht="15.75" customHeight="1">
      <c r="A287" s="1"/>
      <c r="M287" s="3"/>
    </row>
    <row r="288" ht="15.75" customHeight="1">
      <c r="A288" s="1"/>
      <c r="M288" s="3"/>
    </row>
    <row r="289" ht="15.75" customHeight="1">
      <c r="A289" s="1"/>
      <c r="M289" s="3"/>
    </row>
    <row r="290" ht="15.75" customHeight="1">
      <c r="A290" s="1"/>
      <c r="M290" s="3"/>
    </row>
    <row r="291" ht="15.75" customHeight="1">
      <c r="A291" s="1"/>
      <c r="M291" s="3"/>
    </row>
    <row r="292" ht="15.75" customHeight="1">
      <c r="A292" s="1"/>
      <c r="M292" s="3"/>
    </row>
    <row r="293" ht="15.75" customHeight="1">
      <c r="A293" s="1"/>
      <c r="M293" s="3"/>
    </row>
    <row r="294" ht="15.75" customHeight="1">
      <c r="A294" s="1"/>
      <c r="M294" s="3"/>
    </row>
    <row r="295" ht="15.75" customHeight="1">
      <c r="A295" s="1"/>
      <c r="M295" s="3"/>
    </row>
    <row r="296" ht="15.75" customHeight="1">
      <c r="A296" s="1"/>
      <c r="M296" s="3"/>
    </row>
    <row r="297" ht="15.75" customHeight="1">
      <c r="A297" s="1"/>
      <c r="M297" s="3"/>
    </row>
    <row r="298" ht="15.75" customHeight="1">
      <c r="A298" s="1"/>
      <c r="M298" s="3"/>
    </row>
    <row r="299" ht="15.75" customHeight="1">
      <c r="A299" s="1"/>
      <c r="M299" s="3"/>
    </row>
    <row r="300" ht="15.75" customHeight="1">
      <c r="A300" s="1"/>
      <c r="M300" s="3"/>
    </row>
    <row r="301" ht="15.75" customHeight="1">
      <c r="A301" s="1"/>
      <c r="M301" s="3"/>
    </row>
    <row r="302" ht="15.75" customHeight="1">
      <c r="A302" s="1"/>
      <c r="M302" s="3"/>
    </row>
    <row r="303" ht="15.75" customHeight="1">
      <c r="A303" s="1"/>
      <c r="M303" s="3"/>
    </row>
    <row r="304" ht="15.75" customHeight="1">
      <c r="A304" s="1"/>
      <c r="M304" s="3"/>
    </row>
    <row r="305" ht="15.75" customHeight="1">
      <c r="A305" s="1"/>
      <c r="M305" s="3"/>
    </row>
    <row r="306" ht="15.75" customHeight="1">
      <c r="A306" s="1"/>
      <c r="M306" s="3"/>
    </row>
    <row r="307" ht="15.75" customHeight="1">
      <c r="A307" s="1"/>
      <c r="M307" s="3"/>
    </row>
    <row r="308" ht="15.75" customHeight="1">
      <c r="A308" s="1"/>
      <c r="M308" s="3"/>
    </row>
    <row r="309" ht="15.75" customHeight="1">
      <c r="A309" s="1"/>
      <c r="M309" s="3"/>
    </row>
    <row r="310" ht="15.75" customHeight="1">
      <c r="A310" s="1"/>
      <c r="M310" s="3"/>
    </row>
    <row r="311" ht="15.75" customHeight="1">
      <c r="A311" s="1"/>
      <c r="M311" s="3"/>
    </row>
    <row r="312" ht="15.75" customHeight="1">
      <c r="A312" s="1"/>
      <c r="M312" s="3"/>
    </row>
    <row r="313" ht="15.75" customHeight="1">
      <c r="A313" s="1"/>
      <c r="M313" s="3"/>
    </row>
    <row r="314" ht="15.75" customHeight="1">
      <c r="A314" s="1"/>
      <c r="M314" s="3"/>
    </row>
    <row r="315" ht="15.75" customHeight="1">
      <c r="A315" s="1"/>
      <c r="M315" s="3"/>
    </row>
    <row r="316" ht="15.75" customHeight="1">
      <c r="A316" s="1"/>
      <c r="M316" s="3"/>
    </row>
    <row r="317" ht="15.75" customHeight="1">
      <c r="A317" s="1"/>
      <c r="M317" s="3"/>
    </row>
    <row r="318" ht="15.75" customHeight="1">
      <c r="A318" s="1"/>
      <c r="M318" s="3"/>
    </row>
    <row r="319" ht="15.75" customHeight="1">
      <c r="A319" s="1"/>
      <c r="M319" s="3"/>
    </row>
    <row r="320" ht="15.75" customHeight="1">
      <c r="A320" s="1"/>
      <c r="M320" s="3"/>
    </row>
    <row r="321" ht="15.75" customHeight="1">
      <c r="A321" s="1"/>
      <c r="M321" s="3"/>
    </row>
    <row r="322" ht="15.75" customHeight="1">
      <c r="A322" s="1"/>
      <c r="M322" s="3"/>
    </row>
    <row r="323" ht="15.75" customHeight="1">
      <c r="A323" s="1"/>
      <c r="M323" s="3"/>
    </row>
    <row r="324" ht="15.75" customHeight="1">
      <c r="A324" s="1"/>
      <c r="M324" s="3"/>
    </row>
    <row r="325" ht="15.75" customHeight="1">
      <c r="A325" s="1"/>
      <c r="M325" s="3"/>
    </row>
    <row r="326" ht="15.75" customHeight="1">
      <c r="A326" s="1"/>
      <c r="M326" s="3"/>
    </row>
    <row r="327" ht="15.75" customHeight="1">
      <c r="A327" s="1"/>
      <c r="M327" s="3"/>
    </row>
    <row r="328" ht="15.75" customHeight="1">
      <c r="A328" s="1"/>
      <c r="M328" s="3"/>
    </row>
    <row r="329" ht="15.75" customHeight="1">
      <c r="A329" s="1"/>
      <c r="M329" s="3"/>
    </row>
    <row r="330" ht="15.75" customHeight="1">
      <c r="A330" s="1"/>
      <c r="M330" s="3"/>
    </row>
    <row r="331" ht="15.75" customHeight="1">
      <c r="A331" s="1"/>
      <c r="M331" s="3"/>
    </row>
    <row r="332" ht="15.75" customHeight="1">
      <c r="A332" s="1"/>
      <c r="M332" s="3"/>
    </row>
    <row r="333" ht="15.75" customHeight="1">
      <c r="A333" s="1"/>
      <c r="M333" s="3"/>
    </row>
    <row r="334" ht="15.75" customHeight="1">
      <c r="A334" s="1"/>
      <c r="M334" s="3"/>
    </row>
    <row r="335" ht="15.75" customHeight="1">
      <c r="A335" s="1"/>
      <c r="M335" s="3"/>
    </row>
    <row r="336" ht="15.75" customHeight="1">
      <c r="A336" s="1"/>
      <c r="M336" s="3"/>
    </row>
    <row r="337" ht="15.75" customHeight="1">
      <c r="A337" s="1"/>
      <c r="M337" s="3"/>
    </row>
    <row r="338" ht="15.75" customHeight="1">
      <c r="A338" s="1"/>
      <c r="M338" s="3"/>
    </row>
    <row r="339" ht="15.75" customHeight="1">
      <c r="A339" s="1"/>
      <c r="M339" s="3"/>
    </row>
    <row r="340" ht="15.75" customHeight="1">
      <c r="A340" s="1"/>
      <c r="M340" s="3"/>
    </row>
    <row r="341" ht="15.75" customHeight="1">
      <c r="A341" s="1"/>
      <c r="M341" s="3"/>
    </row>
    <row r="342" ht="15.75" customHeight="1">
      <c r="A342" s="1"/>
      <c r="M342" s="3"/>
    </row>
    <row r="343" ht="15.75" customHeight="1">
      <c r="A343" s="1"/>
      <c r="M343" s="3"/>
    </row>
    <row r="344" ht="15.75" customHeight="1">
      <c r="A344" s="1"/>
      <c r="M344" s="3"/>
    </row>
    <row r="345" ht="15.75" customHeight="1">
      <c r="A345" s="1"/>
      <c r="M345" s="3"/>
    </row>
    <row r="346" ht="15.75" customHeight="1">
      <c r="A346" s="1"/>
      <c r="M346" s="3"/>
    </row>
    <row r="347" ht="15.75" customHeight="1">
      <c r="A347" s="1"/>
      <c r="M347" s="3"/>
    </row>
    <row r="348" ht="15.75" customHeight="1">
      <c r="A348" s="1"/>
      <c r="M348" s="3"/>
    </row>
    <row r="349" ht="15.75" customHeight="1">
      <c r="A349" s="1"/>
      <c r="M349" s="3"/>
    </row>
    <row r="350" ht="15.75" customHeight="1">
      <c r="A350" s="1"/>
      <c r="M350" s="3"/>
    </row>
    <row r="351" ht="15.75" customHeight="1">
      <c r="A351" s="1"/>
      <c r="M351" s="3"/>
    </row>
    <row r="352" ht="15.75" customHeight="1">
      <c r="A352" s="1"/>
      <c r="M352" s="3"/>
    </row>
    <row r="353" ht="15.75" customHeight="1">
      <c r="A353" s="1"/>
      <c r="M353" s="3"/>
    </row>
    <row r="354" ht="15.75" customHeight="1">
      <c r="A354" s="1"/>
      <c r="M354" s="3"/>
    </row>
    <row r="355" ht="15.75" customHeight="1">
      <c r="A355" s="1"/>
      <c r="M355" s="3"/>
    </row>
    <row r="356" ht="15.75" customHeight="1">
      <c r="A356" s="1"/>
      <c r="M356" s="3"/>
    </row>
    <row r="357" ht="15.75" customHeight="1">
      <c r="A357" s="1"/>
      <c r="M357" s="3"/>
    </row>
    <row r="358" ht="15.75" customHeight="1">
      <c r="A358" s="1"/>
      <c r="M358" s="3"/>
    </row>
    <row r="359" ht="15.75" customHeight="1">
      <c r="A359" s="1"/>
      <c r="M359" s="3"/>
    </row>
    <row r="360" ht="15.75" customHeight="1">
      <c r="A360" s="1"/>
      <c r="M360" s="3"/>
    </row>
    <row r="361" ht="15.75" customHeight="1">
      <c r="A361" s="1"/>
      <c r="M361" s="3"/>
    </row>
    <row r="362" ht="15.75" customHeight="1">
      <c r="A362" s="1"/>
      <c r="M362" s="3"/>
    </row>
    <row r="363" ht="15.75" customHeight="1">
      <c r="A363" s="1"/>
      <c r="M363" s="3"/>
    </row>
    <row r="364" ht="15.75" customHeight="1">
      <c r="A364" s="1"/>
      <c r="M364" s="3"/>
    </row>
    <row r="365" ht="15.75" customHeight="1">
      <c r="A365" s="1"/>
      <c r="M365" s="3"/>
    </row>
    <row r="366" ht="15.75" customHeight="1">
      <c r="A366" s="1"/>
      <c r="M366" s="3"/>
    </row>
    <row r="367" ht="15.75" customHeight="1">
      <c r="A367" s="1"/>
      <c r="M367" s="3"/>
    </row>
    <row r="368" ht="15.75" customHeight="1">
      <c r="A368" s="1"/>
      <c r="M368" s="3"/>
    </row>
    <row r="369" ht="15.75" customHeight="1">
      <c r="A369" s="1"/>
      <c r="M369" s="3"/>
    </row>
    <row r="370" ht="15.75" customHeight="1">
      <c r="A370" s="1"/>
      <c r="M370" s="3"/>
    </row>
    <row r="371" ht="15.75" customHeight="1">
      <c r="A371" s="1"/>
      <c r="M371" s="3"/>
    </row>
    <row r="372" ht="15.75" customHeight="1">
      <c r="A372" s="1"/>
      <c r="M372" s="3"/>
    </row>
    <row r="373" ht="15.75" customHeight="1">
      <c r="A373" s="1"/>
      <c r="M373" s="3"/>
    </row>
    <row r="374" ht="15.75" customHeight="1">
      <c r="A374" s="1"/>
      <c r="M374" s="3"/>
    </row>
    <row r="375" ht="15.75" customHeight="1">
      <c r="A375" s="1"/>
      <c r="M375" s="3"/>
    </row>
    <row r="376" ht="15.75" customHeight="1">
      <c r="A376" s="1"/>
      <c r="M376" s="3"/>
    </row>
    <row r="377" ht="15.75" customHeight="1">
      <c r="A377" s="1"/>
      <c r="M377" s="3"/>
    </row>
    <row r="378" ht="15.75" customHeight="1">
      <c r="A378" s="1"/>
      <c r="M378" s="3"/>
    </row>
    <row r="379" ht="15.75" customHeight="1">
      <c r="A379" s="1"/>
      <c r="M379" s="3"/>
    </row>
    <row r="380" ht="15.75" customHeight="1">
      <c r="A380" s="1"/>
      <c r="M380" s="3"/>
    </row>
    <row r="381" ht="15.75" customHeight="1">
      <c r="A381" s="1"/>
      <c r="M381" s="3"/>
    </row>
    <row r="382" ht="15.75" customHeight="1">
      <c r="A382" s="1"/>
      <c r="M382" s="3"/>
    </row>
    <row r="383" ht="15.75" customHeight="1">
      <c r="A383" s="1"/>
      <c r="M383" s="3"/>
    </row>
    <row r="384" ht="15.75" customHeight="1">
      <c r="A384" s="1"/>
      <c r="M384" s="3"/>
    </row>
    <row r="385" ht="15.75" customHeight="1">
      <c r="A385" s="1"/>
      <c r="M385" s="3"/>
    </row>
    <row r="386" ht="15.75" customHeight="1">
      <c r="A386" s="1"/>
      <c r="M386" s="3"/>
    </row>
    <row r="387" ht="15.75" customHeight="1">
      <c r="A387" s="1"/>
      <c r="M387" s="3"/>
    </row>
    <row r="388" ht="15.75" customHeight="1">
      <c r="A388" s="1"/>
      <c r="M388" s="3"/>
    </row>
    <row r="389" ht="15.75" customHeight="1">
      <c r="A389" s="1"/>
      <c r="M389" s="3"/>
    </row>
    <row r="390" ht="15.75" customHeight="1">
      <c r="A390" s="1"/>
      <c r="M390" s="3"/>
    </row>
    <row r="391" ht="15.75" customHeight="1">
      <c r="A391" s="1"/>
      <c r="M391" s="3"/>
    </row>
    <row r="392" ht="15.75" customHeight="1">
      <c r="A392" s="1"/>
      <c r="M392" s="3"/>
    </row>
    <row r="393" ht="15.75" customHeight="1">
      <c r="A393" s="1"/>
      <c r="M393" s="3"/>
    </row>
    <row r="394" ht="15.75" customHeight="1">
      <c r="A394" s="1"/>
      <c r="M394" s="3"/>
    </row>
    <row r="395" ht="15.75" customHeight="1">
      <c r="A395" s="1"/>
      <c r="M395" s="3"/>
    </row>
    <row r="396" ht="15.75" customHeight="1">
      <c r="A396" s="1"/>
      <c r="M396" s="3"/>
    </row>
    <row r="397" ht="15.75" customHeight="1">
      <c r="A397" s="1"/>
      <c r="M397" s="3"/>
    </row>
    <row r="398" ht="15.75" customHeight="1">
      <c r="A398" s="1"/>
      <c r="M398" s="3"/>
    </row>
    <row r="399" ht="15.75" customHeight="1">
      <c r="A399" s="1"/>
      <c r="M399" s="3"/>
    </row>
    <row r="400" ht="15.75" customHeight="1">
      <c r="A400" s="1"/>
      <c r="M400" s="3"/>
    </row>
    <row r="401" ht="15.75" customHeight="1">
      <c r="A401" s="1"/>
      <c r="M401" s="3"/>
    </row>
    <row r="402" ht="15.75" customHeight="1">
      <c r="A402" s="1"/>
      <c r="M402" s="3"/>
    </row>
    <row r="403" ht="15.75" customHeight="1">
      <c r="A403" s="1"/>
      <c r="M403" s="3"/>
    </row>
    <row r="404" ht="15.75" customHeight="1">
      <c r="A404" s="1"/>
      <c r="M404" s="3"/>
    </row>
    <row r="405" ht="15.75" customHeight="1">
      <c r="A405" s="1"/>
      <c r="M405" s="3"/>
    </row>
    <row r="406" ht="15.75" customHeight="1">
      <c r="A406" s="1"/>
      <c r="M406" s="3"/>
    </row>
    <row r="407" ht="15.75" customHeight="1">
      <c r="A407" s="1"/>
      <c r="M407" s="3"/>
    </row>
    <row r="408" ht="15.75" customHeight="1">
      <c r="A408" s="1"/>
      <c r="M408" s="3"/>
    </row>
    <row r="409" ht="15.75" customHeight="1">
      <c r="A409" s="1"/>
      <c r="M409" s="3"/>
    </row>
    <row r="410" ht="15.75" customHeight="1">
      <c r="A410" s="1"/>
      <c r="M410" s="3"/>
    </row>
    <row r="411" ht="15.75" customHeight="1">
      <c r="A411" s="1"/>
      <c r="M411" s="3"/>
    </row>
    <row r="412" ht="15.75" customHeight="1">
      <c r="A412" s="1"/>
      <c r="M412" s="3"/>
    </row>
    <row r="413" ht="15.75" customHeight="1">
      <c r="A413" s="1"/>
      <c r="M413" s="3"/>
    </row>
    <row r="414" ht="15.75" customHeight="1">
      <c r="A414" s="1"/>
      <c r="M414" s="3"/>
    </row>
    <row r="415" ht="15.75" customHeight="1">
      <c r="A415" s="1"/>
      <c r="M415" s="3"/>
    </row>
    <row r="416" ht="15.75" customHeight="1">
      <c r="A416" s="1"/>
      <c r="M416" s="3"/>
    </row>
    <row r="417" ht="15.75" customHeight="1">
      <c r="A417" s="1"/>
      <c r="M417" s="3"/>
    </row>
    <row r="418" ht="15.75" customHeight="1">
      <c r="A418" s="1"/>
      <c r="M418" s="3"/>
    </row>
    <row r="419" ht="15.75" customHeight="1">
      <c r="A419" s="1"/>
      <c r="M419" s="3"/>
    </row>
    <row r="420" ht="15.75" customHeight="1">
      <c r="A420" s="1"/>
      <c r="M420" s="3"/>
    </row>
    <row r="421" ht="15.75" customHeight="1">
      <c r="A421" s="1"/>
      <c r="M421" s="3"/>
    </row>
    <row r="422" ht="15.75" customHeight="1">
      <c r="A422" s="1"/>
      <c r="M422" s="3"/>
    </row>
    <row r="423" ht="15.75" customHeight="1">
      <c r="A423" s="1"/>
      <c r="M423" s="3"/>
    </row>
    <row r="424" ht="15.75" customHeight="1">
      <c r="A424" s="1"/>
      <c r="M424" s="3"/>
    </row>
    <row r="425" ht="15.75" customHeight="1">
      <c r="A425" s="1"/>
      <c r="M425" s="3"/>
    </row>
    <row r="426" ht="15.75" customHeight="1">
      <c r="A426" s="1"/>
      <c r="M426" s="3"/>
    </row>
    <row r="427" ht="15.75" customHeight="1">
      <c r="A427" s="1"/>
      <c r="M427" s="3"/>
    </row>
    <row r="428" ht="15.75" customHeight="1">
      <c r="A428" s="1"/>
      <c r="M428" s="3"/>
    </row>
    <row r="429" ht="15.75" customHeight="1">
      <c r="A429" s="1"/>
      <c r="M429" s="3"/>
    </row>
    <row r="430" ht="15.75" customHeight="1">
      <c r="A430" s="1"/>
      <c r="M430" s="3"/>
    </row>
    <row r="431" ht="15.75" customHeight="1">
      <c r="A431" s="1"/>
      <c r="M431" s="3"/>
    </row>
    <row r="432" ht="15.75" customHeight="1">
      <c r="A432" s="1"/>
      <c r="M432" s="3"/>
    </row>
    <row r="433" ht="15.75" customHeight="1">
      <c r="A433" s="1"/>
      <c r="M433" s="3"/>
    </row>
    <row r="434" ht="15.75" customHeight="1">
      <c r="A434" s="1"/>
      <c r="M434" s="3"/>
    </row>
    <row r="435" ht="15.75" customHeight="1">
      <c r="A435" s="1"/>
      <c r="M435" s="3"/>
    </row>
    <row r="436" ht="15.75" customHeight="1">
      <c r="A436" s="1"/>
      <c r="M436" s="3"/>
    </row>
    <row r="437" ht="15.75" customHeight="1">
      <c r="A437" s="1"/>
      <c r="M437" s="3"/>
    </row>
    <row r="438" ht="15.75" customHeight="1">
      <c r="A438" s="1"/>
      <c r="M438" s="3"/>
    </row>
    <row r="439" ht="15.75" customHeight="1">
      <c r="A439" s="1"/>
      <c r="M439" s="3"/>
    </row>
    <row r="440" ht="15.75" customHeight="1">
      <c r="A440" s="1"/>
      <c r="M440" s="3"/>
    </row>
    <row r="441" ht="15.75" customHeight="1">
      <c r="A441" s="1"/>
      <c r="M441" s="3"/>
    </row>
    <row r="442" ht="15.75" customHeight="1">
      <c r="A442" s="1"/>
      <c r="M442" s="3"/>
    </row>
    <row r="443" ht="15.75" customHeight="1">
      <c r="A443" s="1"/>
      <c r="M443" s="3"/>
    </row>
    <row r="444" ht="15.75" customHeight="1">
      <c r="A444" s="1"/>
      <c r="M444" s="3"/>
    </row>
    <row r="445" ht="15.75" customHeight="1">
      <c r="A445" s="1"/>
      <c r="M445" s="3"/>
    </row>
    <row r="446" ht="15.75" customHeight="1">
      <c r="A446" s="1"/>
      <c r="M446" s="3"/>
    </row>
    <row r="447" ht="15.75" customHeight="1">
      <c r="A447" s="1"/>
      <c r="M447" s="3"/>
    </row>
    <row r="448" ht="15.75" customHeight="1">
      <c r="A448" s="1"/>
      <c r="M448" s="3"/>
    </row>
    <row r="449" ht="15.75" customHeight="1">
      <c r="A449" s="1"/>
      <c r="M449" s="3"/>
    </row>
    <row r="450" ht="15.75" customHeight="1">
      <c r="A450" s="1"/>
      <c r="M450" s="3"/>
    </row>
    <row r="451" ht="15.75" customHeight="1">
      <c r="A451" s="1"/>
      <c r="M451" s="3"/>
    </row>
    <row r="452" ht="15.75" customHeight="1">
      <c r="A452" s="1"/>
      <c r="M452" s="3"/>
    </row>
    <row r="453" ht="15.75" customHeight="1">
      <c r="A453" s="1"/>
      <c r="M453" s="3"/>
    </row>
    <row r="454" ht="15.75" customHeight="1">
      <c r="A454" s="1"/>
      <c r="M454" s="3"/>
    </row>
    <row r="455" ht="15.75" customHeight="1">
      <c r="A455" s="1"/>
      <c r="M455" s="3"/>
    </row>
    <row r="456" ht="15.75" customHeight="1">
      <c r="A456" s="1"/>
      <c r="M456" s="3"/>
    </row>
    <row r="457" ht="15.75" customHeight="1">
      <c r="A457" s="1"/>
      <c r="M457" s="3"/>
    </row>
    <row r="458" ht="15.75" customHeight="1">
      <c r="A458" s="1"/>
      <c r="M458" s="3"/>
    </row>
    <row r="459" ht="15.75" customHeight="1">
      <c r="A459" s="1"/>
      <c r="M459" s="3"/>
    </row>
    <row r="460" ht="15.75" customHeight="1">
      <c r="A460" s="1"/>
      <c r="M460" s="3"/>
    </row>
    <row r="461" ht="15.75" customHeight="1">
      <c r="A461" s="1"/>
      <c r="M461" s="3"/>
    </row>
    <row r="462" ht="15.75" customHeight="1">
      <c r="A462" s="1"/>
      <c r="M462" s="3"/>
    </row>
    <row r="463" ht="15.75" customHeight="1">
      <c r="A463" s="1"/>
      <c r="M463" s="3"/>
    </row>
    <row r="464" ht="15.75" customHeight="1">
      <c r="A464" s="1"/>
      <c r="M464" s="3"/>
    </row>
    <row r="465" ht="15.75" customHeight="1">
      <c r="A465" s="1"/>
      <c r="M465" s="3"/>
    </row>
    <row r="466" ht="15.75" customHeight="1">
      <c r="A466" s="1"/>
      <c r="M466" s="3"/>
    </row>
    <row r="467" ht="15.75" customHeight="1">
      <c r="A467" s="1"/>
      <c r="M467" s="3"/>
    </row>
    <row r="468" ht="15.75" customHeight="1">
      <c r="A468" s="1"/>
      <c r="M468" s="3"/>
    </row>
    <row r="469" ht="15.75" customHeight="1">
      <c r="A469" s="1"/>
      <c r="M469" s="3"/>
    </row>
    <row r="470" ht="15.75" customHeight="1">
      <c r="A470" s="1"/>
      <c r="M470" s="3"/>
    </row>
    <row r="471" ht="15.75" customHeight="1">
      <c r="A471" s="1"/>
      <c r="M471" s="3"/>
    </row>
    <row r="472" ht="15.75" customHeight="1">
      <c r="A472" s="1"/>
      <c r="M472" s="3"/>
    </row>
    <row r="473" ht="15.75" customHeight="1">
      <c r="A473" s="1"/>
      <c r="M473" s="3"/>
    </row>
    <row r="474" ht="15.75" customHeight="1">
      <c r="A474" s="1"/>
      <c r="M474" s="3"/>
    </row>
    <row r="475" ht="15.75" customHeight="1">
      <c r="A475" s="1"/>
      <c r="M475" s="3"/>
    </row>
    <row r="476" ht="15.75" customHeight="1">
      <c r="A476" s="1"/>
      <c r="M476" s="3"/>
    </row>
    <row r="477" ht="15.75" customHeight="1">
      <c r="A477" s="1"/>
      <c r="M477" s="3"/>
    </row>
    <row r="478" ht="15.75" customHeight="1">
      <c r="A478" s="1"/>
      <c r="M478" s="3"/>
    </row>
    <row r="479" ht="15.75" customHeight="1">
      <c r="A479" s="1"/>
      <c r="M479" s="3"/>
    </row>
    <row r="480" ht="15.75" customHeight="1">
      <c r="A480" s="1"/>
      <c r="M480" s="3"/>
    </row>
    <row r="481" ht="15.75" customHeight="1">
      <c r="A481" s="1"/>
      <c r="M481" s="3"/>
    </row>
    <row r="482" ht="15.75" customHeight="1">
      <c r="A482" s="1"/>
      <c r="M482" s="3"/>
    </row>
    <row r="483" ht="15.75" customHeight="1">
      <c r="A483" s="1"/>
      <c r="M483" s="3"/>
    </row>
    <row r="484" ht="15.75" customHeight="1">
      <c r="A484" s="1"/>
      <c r="M484" s="3"/>
    </row>
    <row r="485" ht="15.75" customHeight="1">
      <c r="A485" s="1"/>
      <c r="M485" s="3"/>
    </row>
    <row r="486" ht="15.75" customHeight="1">
      <c r="A486" s="1"/>
      <c r="M486" s="3"/>
    </row>
    <row r="487" ht="15.75" customHeight="1">
      <c r="A487" s="1"/>
      <c r="M487" s="3"/>
    </row>
    <row r="488" ht="15.75" customHeight="1">
      <c r="A488" s="1"/>
      <c r="M488" s="3"/>
    </row>
    <row r="489" ht="15.75" customHeight="1">
      <c r="A489" s="1"/>
      <c r="M489" s="3"/>
    </row>
    <row r="490" ht="15.75" customHeight="1">
      <c r="A490" s="1"/>
      <c r="M490" s="3"/>
    </row>
    <row r="491" ht="15.75" customHeight="1">
      <c r="A491" s="1"/>
      <c r="M491" s="3"/>
    </row>
    <row r="492" ht="15.75" customHeight="1">
      <c r="A492" s="1"/>
      <c r="M492" s="3"/>
    </row>
    <row r="493" ht="15.75" customHeight="1">
      <c r="A493" s="1"/>
      <c r="M493" s="3"/>
    </row>
    <row r="494" ht="15.75" customHeight="1">
      <c r="A494" s="1"/>
      <c r="M494" s="3"/>
    </row>
    <row r="495" ht="15.75" customHeight="1">
      <c r="A495" s="1"/>
      <c r="M495" s="3"/>
    </row>
    <row r="496" ht="15.75" customHeight="1">
      <c r="A496" s="1"/>
      <c r="M496" s="3"/>
    </row>
    <row r="497" ht="15.75" customHeight="1">
      <c r="A497" s="1"/>
      <c r="M497" s="3"/>
    </row>
    <row r="498" ht="15.75" customHeight="1">
      <c r="A498" s="1"/>
      <c r="M498" s="3"/>
    </row>
    <row r="499" ht="15.75" customHeight="1">
      <c r="A499" s="1"/>
      <c r="M499" s="3"/>
    </row>
    <row r="500" ht="15.75" customHeight="1">
      <c r="A500" s="1"/>
      <c r="M500" s="3"/>
    </row>
    <row r="501" ht="15.75" customHeight="1">
      <c r="A501" s="1"/>
      <c r="M501" s="3"/>
    </row>
    <row r="502" ht="15.75" customHeight="1">
      <c r="A502" s="1"/>
      <c r="M502" s="3"/>
    </row>
    <row r="503" ht="15.75" customHeight="1">
      <c r="A503" s="1"/>
      <c r="M503" s="3"/>
    </row>
    <row r="504" ht="15.75" customHeight="1">
      <c r="A504" s="1"/>
      <c r="M504" s="3"/>
    </row>
    <row r="505" ht="15.75" customHeight="1">
      <c r="A505" s="1"/>
      <c r="M505" s="3"/>
    </row>
    <row r="506" ht="15.75" customHeight="1">
      <c r="A506" s="1"/>
      <c r="M506" s="3"/>
    </row>
    <row r="507" ht="15.75" customHeight="1">
      <c r="A507" s="1"/>
      <c r="M507" s="3"/>
    </row>
    <row r="508" ht="15.75" customHeight="1">
      <c r="A508" s="1"/>
      <c r="M508" s="3"/>
    </row>
    <row r="509" ht="15.75" customHeight="1">
      <c r="A509" s="1"/>
      <c r="M509" s="3"/>
    </row>
    <row r="510" ht="15.75" customHeight="1">
      <c r="A510" s="1"/>
      <c r="M510" s="3"/>
    </row>
    <row r="511" ht="15.75" customHeight="1">
      <c r="A511" s="1"/>
      <c r="M511" s="3"/>
    </row>
    <row r="512" ht="15.75" customHeight="1">
      <c r="A512" s="1"/>
      <c r="M512" s="3"/>
    </row>
    <row r="513" ht="15.75" customHeight="1">
      <c r="A513" s="1"/>
      <c r="M513" s="3"/>
    </row>
    <row r="514" ht="15.75" customHeight="1">
      <c r="A514" s="1"/>
      <c r="M514" s="3"/>
    </row>
    <row r="515" ht="15.75" customHeight="1">
      <c r="A515" s="1"/>
      <c r="M515" s="3"/>
    </row>
    <row r="516" ht="15.75" customHeight="1">
      <c r="A516" s="1"/>
      <c r="M516" s="3"/>
    </row>
    <row r="517" ht="15.75" customHeight="1">
      <c r="A517" s="1"/>
      <c r="M517" s="3"/>
    </row>
    <row r="518" ht="15.75" customHeight="1">
      <c r="A518" s="1"/>
      <c r="M518" s="3"/>
    </row>
    <row r="519" ht="15.75" customHeight="1">
      <c r="A519" s="1"/>
      <c r="M519" s="3"/>
    </row>
    <row r="520" ht="15.75" customHeight="1">
      <c r="A520" s="1"/>
      <c r="M520" s="3"/>
    </row>
    <row r="521" ht="15.75" customHeight="1">
      <c r="A521" s="1"/>
      <c r="M521" s="3"/>
    </row>
    <row r="522" ht="15.75" customHeight="1">
      <c r="A522" s="1"/>
      <c r="M522" s="3"/>
    </row>
    <row r="523" ht="15.75" customHeight="1">
      <c r="A523" s="1"/>
      <c r="M523" s="3"/>
    </row>
    <row r="524" ht="15.75" customHeight="1">
      <c r="A524" s="1"/>
      <c r="M524" s="3"/>
    </row>
    <row r="525" ht="15.75" customHeight="1">
      <c r="A525" s="1"/>
      <c r="M525" s="3"/>
    </row>
    <row r="526" ht="15.75" customHeight="1">
      <c r="A526" s="1"/>
      <c r="M526" s="3"/>
    </row>
    <row r="527" ht="15.75" customHeight="1">
      <c r="A527" s="1"/>
      <c r="M527" s="3"/>
    </row>
    <row r="528" ht="15.75" customHeight="1">
      <c r="A528" s="1"/>
      <c r="M528" s="3"/>
    </row>
    <row r="529" ht="15.75" customHeight="1">
      <c r="A529" s="1"/>
      <c r="M529" s="3"/>
    </row>
    <row r="530" ht="15.75" customHeight="1">
      <c r="A530" s="1"/>
      <c r="M530" s="3"/>
    </row>
    <row r="531" ht="15.75" customHeight="1">
      <c r="A531" s="1"/>
      <c r="M531" s="3"/>
    </row>
    <row r="532" ht="15.75" customHeight="1">
      <c r="A532" s="1"/>
      <c r="M532" s="3"/>
    </row>
    <row r="533" ht="15.75" customHeight="1">
      <c r="A533" s="1"/>
      <c r="M533" s="3"/>
    </row>
    <row r="534" ht="15.75" customHeight="1">
      <c r="A534" s="1"/>
      <c r="M534" s="3"/>
    </row>
    <row r="535" ht="15.75" customHeight="1">
      <c r="A535" s="1"/>
      <c r="M535" s="3"/>
    </row>
    <row r="536" ht="15.75" customHeight="1">
      <c r="A536" s="1"/>
      <c r="M536" s="3"/>
    </row>
    <row r="537" ht="15.75" customHeight="1">
      <c r="A537" s="1"/>
      <c r="M537" s="3"/>
    </row>
    <row r="538" ht="15.75" customHeight="1">
      <c r="A538" s="1"/>
      <c r="M538" s="3"/>
    </row>
    <row r="539" ht="15.75" customHeight="1">
      <c r="A539" s="1"/>
      <c r="M539" s="3"/>
    </row>
    <row r="540" ht="15.75" customHeight="1">
      <c r="A540" s="1"/>
      <c r="M540" s="3"/>
    </row>
    <row r="541" ht="15.75" customHeight="1">
      <c r="A541" s="1"/>
      <c r="M541" s="3"/>
    </row>
    <row r="542" ht="15.75" customHeight="1">
      <c r="A542" s="1"/>
      <c r="M542" s="3"/>
    </row>
    <row r="543" ht="15.75" customHeight="1">
      <c r="A543" s="1"/>
      <c r="M543" s="3"/>
    </row>
    <row r="544" ht="15.75" customHeight="1">
      <c r="A544" s="1"/>
      <c r="M544" s="3"/>
    </row>
    <row r="545" ht="15.75" customHeight="1">
      <c r="A545" s="1"/>
      <c r="M545" s="3"/>
    </row>
    <row r="546" ht="15.75" customHeight="1">
      <c r="A546" s="1"/>
      <c r="M546" s="3"/>
    </row>
    <row r="547" ht="15.75" customHeight="1">
      <c r="A547" s="1"/>
      <c r="M547" s="3"/>
    </row>
    <row r="548" ht="15.75" customHeight="1">
      <c r="A548" s="1"/>
      <c r="M548" s="3"/>
    </row>
    <row r="549" ht="15.75" customHeight="1">
      <c r="A549" s="1"/>
      <c r="M549" s="3"/>
    </row>
    <row r="550" ht="15.75" customHeight="1">
      <c r="A550" s="1"/>
      <c r="M550" s="3"/>
    </row>
    <row r="551" ht="15.75" customHeight="1">
      <c r="A551" s="1"/>
      <c r="M551" s="3"/>
    </row>
    <row r="552" ht="15.75" customHeight="1">
      <c r="A552" s="1"/>
      <c r="M552" s="3"/>
    </row>
    <row r="553" ht="15.75" customHeight="1">
      <c r="A553" s="1"/>
      <c r="M553" s="3"/>
    </row>
    <row r="554" ht="15.75" customHeight="1">
      <c r="A554" s="1"/>
      <c r="M554" s="3"/>
    </row>
    <row r="555" ht="15.75" customHeight="1">
      <c r="A555" s="1"/>
      <c r="M555" s="3"/>
    </row>
    <row r="556" ht="15.75" customHeight="1">
      <c r="A556" s="1"/>
      <c r="M556" s="3"/>
    </row>
    <row r="557" ht="15.75" customHeight="1">
      <c r="A557" s="1"/>
      <c r="M557" s="3"/>
    </row>
    <row r="558" ht="15.75" customHeight="1">
      <c r="A558" s="1"/>
      <c r="M558" s="3"/>
    </row>
    <row r="559" ht="15.75" customHeight="1">
      <c r="A559" s="1"/>
      <c r="M559" s="3"/>
    </row>
    <row r="560" ht="15.75" customHeight="1">
      <c r="A560" s="1"/>
      <c r="M560" s="3"/>
    </row>
    <row r="561" ht="15.75" customHeight="1">
      <c r="A561" s="1"/>
      <c r="M561" s="3"/>
    </row>
    <row r="562" ht="15.75" customHeight="1">
      <c r="A562" s="1"/>
      <c r="M562" s="3"/>
    </row>
    <row r="563" ht="15.75" customHeight="1">
      <c r="A563" s="1"/>
      <c r="M563" s="3"/>
    </row>
    <row r="564" ht="15.75" customHeight="1">
      <c r="A564" s="1"/>
      <c r="M564" s="3"/>
    </row>
    <row r="565" ht="15.75" customHeight="1">
      <c r="A565" s="1"/>
      <c r="M565" s="3"/>
    </row>
    <row r="566" ht="15.75" customHeight="1">
      <c r="A566" s="1"/>
      <c r="M566" s="3"/>
    </row>
    <row r="567" ht="15.75" customHeight="1">
      <c r="A567" s="1"/>
      <c r="M567" s="3"/>
    </row>
    <row r="568" ht="15.75" customHeight="1">
      <c r="A568" s="1"/>
      <c r="M568" s="3"/>
    </row>
    <row r="569" ht="15.75" customHeight="1">
      <c r="A569" s="1"/>
      <c r="M569" s="3"/>
    </row>
    <row r="570" ht="15.75" customHeight="1">
      <c r="A570" s="1"/>
      <c r="M570" s="3"/>
    </row>
    <row r="571" ht="15.75" customHeight="1">
      <c r="A571" s="1"/>
      <c r="M571" s="3"/>
    </row>
    <row r="572" ht="15.75" customHeight="1">
      <c r="A572" s="1"/>
      <c r="M572" s="3"/>
    </row>
    <row r="573" ht="15.75" customHeight="1">
      <c r="A573" s="1"/>
      <c r="M573" s="3"/>
    </row>
    <row r="574" ht="15.75" customHeight="1">
      <c r="A574" s="1"/>
      <c r="M574" s="3"/>
    </row>
    <row r="575" ht="15.75" customHeight="1">
      <c r="A575" s="1"/>
      <c r="M575" s="3"/>
    </row>
    <row r="576" ht="15.75" customHeight="1">
      <c r="A576" s="1"/>
      <c r="M576" s="3"/>
    </row>
    <row r="577" ht="15.75" customHeight="1">
      <c r="A577" s="1"/>
      <c r="M577" s="3"/>
    </row>
    <row r="578" ht="15.75" customHeight="1">
      <c r="A578" s="1"/>
      <c r="M578" s="3"/>
    </row>
    <row r="579" ht="15.75" customHeight="1">
      <c r="A579" s="1"/>
      <c r="M579" s="3"/>
    </row>
    <row r="580" ht="15.75" customHeight="1">
      <c r="A580" s="1"/>
      <c r="M580" s="3"/>
    </row>
    <row r="581" ht="15.75" customHeight="1">
      <c r="A581" s="1"/>
      <c r="M581" s="3"/>
    </row>
    <row r="582" ht="15.75" customHeight="1">
      <c r="A582" s="1"/>
      <c r="M582" s="3"/>
    </row>
    <row r="583" ht="15.75" customHeight="1">
      <c r="A583" s="1"/>
      <c r="M583" s="3"/>
    </row>
    <row r="584" ht="15.75" customHeight="1">
      <c r="A584" s="1"/>
      <c r="M584" s="3"/>
    </row>
    <row r="585" ht="15.75" customHeight="1">
      <c r="A585" s="1"/>
      <c r="M585" s="3"/>
    </row>
    <row r="586" ht="15.75" customHeight="1">
      <c r="A586" s="1"/>
      <c r="M586" s="3"/>
    </row>
    <row r="587" ht="15.75" customHeight="1">
      <c r="A587" s="1"/>
      <c r="M587" s="3"/>
    </row>
    <row r="588" ht="15.75" customHeight="1">
      <c r="A588" s="1"/>
      <c r="M588" s="3"/>
    </row>
    <row r="589" ht="15.75" customHeight="1">
      <c r="A589" s="1"/>
      <c r="M589" s="3"/>
    </row>
    <row r="590" ht="15.75" customHeight="1">
      <c r="A590" s="1"/>
      <c r="M590" s="3"/>
    </row>
    <row r="591" ht="15.75" customHeight="1">
      <c r="A591" s="1"/>
      <c r="M591" s="3"/>
    </row>
    <row r="592" ht="15.75" customHeight="1">
      <c r="A592" s="1"/>
      <c r="M592" s="3"/>
    </row>
    <row r="593" ht="15.75" customHeight="1">
      <c r="A593" s="1"/>
      <c r="M593" s="3"/>
    </row>
    <row r="594" ht="15.75" customHeight="1">
      <c r="A594" s="1"/>
      <c r="M594" s="3"/>
    </row>
    <row r="595" ht="15.75" customHeight="1">
      <c r="A595" s="1"/>
      <c r="M595" s="3"/>
    </row>
    <row r="596" ht="15.75" customHeight="1">
      <c r="A596" s="1"/>
      <c r="M596" s="3"/>
    </row>
    <row r="597" ht="15.75" customHeight="1">
      <c r="A597" s="1"/>
      <c r="M597" s="3"/>
    </row>
    <row r="598" ht="15.75" customHeight="1">
      <c r="A598" s="1"/>
      <c r="M598" s="3"/>
    </row>
    <row r="599" ht="15.75" customHeight="1">
      <c r="A599" s="1"/>
      <c r="M599" s="3"/>
    </row>
    <row r="600" ht="15.75" customHeight="1">
      <c r="A600" s="1"/>
      <c r="M600" s="3"/>
    </row>
    <row r="601" ht="15.75" customHeight="1">
      <c r="A601" s="1"/>
      <c r="M601" s="3"/>
    </row>
    <row r="602" ht="15.75" customHeight="1">
      <c r="A602" s="1"/>
      <c r="M602" s="3"/>
    </row>
    <row r="603" ht="15.75" customHeight="1">
      <c r="A603" s="1"/>
      <c r="M603" s="3"/>
    </row>
    <row r="604" ht="15.75" customHeight="1">
      <c r="A604" s="1"/>
      <c r="M604" s="3"/>
    </row>
    <row r="605" ht="15.75" customHeight="1">
      <c r="A605" s="1"/>
      <c r="M605" s="3"/>
    </row>
    <row r="606" ht="15.75" customHeight="1">
      <c r="A606" s="1"/>
      <c r="M606" s="3"/>
    </row>
    <row r="607" ht="15.75" customHeight="1">
      <c r="A607" s="1"/>
      <c r="M607" s="3"/>
    </row>
    <row r="608" ht="15.75" customHeight="1">
      <c r="A608" s="1"/>
      <c r="M608" s="3"/>
    </row>
    <row r="609" ht="15.75" customHeight="1">
      <c r="A609" s="1"/>
      <c r="M609" s="3"/>
    </row>
    <row r="610" ht="15.75" customHeight="1">
      <c r="A610" s="1"/>
      <c r="M610" s="3"/>
    </row>
    <row r="611" ht="15.75" customHeight="1">
      <c r="A611" s="1"/>
      <c r="M611" s="3"/>
    </row>
    <row r="612" ht="15.75" customHeight="1">
      <c r="A612" s="1"/>
      <c r="M612" s="3"/>
    </row>
    <row r="613" ht="15.75" customHeight="1">
      <c r="A613" s="1"/>
      <c r="M613" s="3"/>
    </row>
    <row r="614" ht="15.75" customHeight="1">
      <c r="A614" s="1"/>
      <c r="M614" s="3"/>
    </row>
    <row r="615" ht="15.75" customHeight="1">
      <c r="A615" s="1"/>
      <c r="M615" s="3"/>
    </row>
    <row r="616" ht="15.75" customHeight="1">
      <c r="A616" s="1"/>
      <c r="M616" s="3"/>
    </row>
    <row r="617" ht="15.75" customHeight="1">
      <c r="A617" s="1"/>
      <c r="M617" s="3"/>
    </row>
    <row r="618" ht="15.75" customHeight="1">
      <c r="A618" s="1"/>
      <c r="M618" s="3"/>
    </row>
    <row r="619" ht="15.75" customHeight="1">
      <c r="A619" s="1"/>
      <c r="M619" s="3"/>
    </row>
    <row r="620" ht="15.75" customHeight="1">
      <c r="A620" s="1"/>
      <c r="M620" s="3"/>
    </row>
    <row r="621" ht="15.75" customHeight="1">
      <c r="A621" s="1"/>
      <c r="M621" s="3"/>
    </row>
    <row r="622" ht="15.75" customHeight="1">
      <c r="A622" s="1"/>
      <c r="M622" s="3"/>
    </row>
    <row r="623" ht="15.75" customHeight="1">
      <c r="A623" s="1"/>
      <c r="M623" s="3"/>
    </row>
    <row r="624" ht="15.75" customHeight="1">
      <c r="A624" s="1"/>
      <c r="M624" s="3"/>
    </row>
    <row r="625" ht="15.75" customHeight="1">
      <c r="A625" s="1"/>
      <c r="M625" s="3"/>
    </row>
    <row r="626" ht="15.75" customHeight="1">
      <c r="A626" s="1"/>
      <c r="M626" s="3"/>
    </row>
    <row r="627" ht="15.75" customHeight="1">
      <c r="A627" s="1"/>
      <c r="M627" s="3"/>
    </row>
    <row r="628" ht="15.75" customHeight="1">
      <c r="A628" s="1"/>
      <c r="M628" s="3"/>
    </row>
    <row r="629" ht="15.75" customHeight="1">
      <c r="A629" s="1"/>
      <c r="M629" s="3"/>
    </row>
    <row r="630" ht="15.75" customHeight="1">
      <c r="A630" s="1"/>
      <c r="M630" s="3"/>
    </row>
    <row r="631" ht="15.75" customHeight="1">
      <c r="A631" s="1"/>
      <c r="M631" s="3"/>
    </row>
    <row r="632" ht="15.75" customHeight="1">
      <c r="A632" s="1"/>
      <c r="M632" s="3"/>
    </row>
    <row r="633" ht="15.75" customHeight="1">
      <c r="A633" s="1"/>
      <c r="M633" s="3"/>
    </row>
    <row r="634" ht="15.75" customHeight="1">
      <c r="A634" s="1"/>
      <c r="M634" s="3"/>
    </row>
    <row r="635" ht="15.75" customHeight="1">
      <c r="A635" s="1"/>
      <c r="M635" s="3"/>
    </row>
    <row r="636" ht="15.75" customHeight="1">
      <c r="A636" s="1"/>
      <c r="M636" s="3"/>
    </row>
    <row r="637" ht="15.75" customHeight="1">
      <c r="A637" s="1"/>
      <c r="M637" s="3"/>
    </row>
    <row r="638" ht="15.75" customHeight="1">
      <c r="A638" s="1"/>
      <c r="M638" s="3"/>
    </row>
    <row r="639" ht="15.75" customHeight="1">
      <c r="A639" s="1"/>
      <c r="M639" s="3"/>
    </row>
    <row r="640" ht="15.75" customHeight="1">
      <c r="A640" s="1"/>
      <c r="M640" s="3"/>
    </row>
    <row r="641" ht="15.75" customHeight="1">
      <c r="A641" s="1"/>
      <c r="M641" s="3"/>
    </row>
    <row r="642" ht="15.75" customHeight="1">
      <c r="A642" s="1"/>
      <c r="M642" s="3"/>
    </row>
    <row r="643" ht="15.75" customHeight="1">
      <c r="A643" s="1"/>
      <c r="M643" s="3"/>
    </row>
    <row r="644" ht="15.75" customHeight="1">
      <c r="A644" s="1"/>
      <c r="M644" s="3"/>
    </row>
    <row r="645" ht="15.75" customHeight="1">
      <c r="A645" s="1"/>
      <c r="M645" s="3"/>
    </row>
    <row r="646" ht="15.75" customHeight="1">
      <c r="A646" s="1"/>
      <c r="M646" s="3"/>
    </row>
    <row r="647" ht="15.75" customHeight="1">
      <c r="A647" s="1"/>
      <c r="M647" s="3"/>
    </row>
    <row r="648" ht="15.75" customHeight="1">
      <c r="A648" s="1"/>
      <c r="M648" s="3"/>
    </row>
    <row r="649" ht="15.75" customHeight="1">
      <c r="A649" s="1"/>
      <c r="M649" s="3"/>
    </row>
    <row r="650" ht="15.75" customHeight="1">
      <c r="A650" s="1"/>
      <c r="M650" s="3"/>
    </row>
    <row r="651" ht="15.75" customHeight="1">
      <c r="A651" s="1"/>
      <c r="M651" s="3"/>
    </row>
    <row r="652" ht="15.75" customHeight="1">
      <c r="A652" s="1"/>
      <c r="M652" s="3"/>
    </row>
    <row r="653" ht="15.75" customHeight="1">
      <c r="A653" s="1"/>
      <c r="M653" s="3"/>
    </row>
    <row r="654" ht="15.75" customHeight="1">
      <c r="A654" s="1"/>
      <c r="M654" s="3"/>
    </row>
    <row r="655" ht="15.75" customHeight="1">
      <c r="A655" s="1"/>
      <c r="M655" s="3"/>
    </row>
    <row r="656" ht="15.75" customHeight="1">
      <c r="A656" s="1"/>
      <c r="M656" s="3"/>
    </row>
    <row r="657" ht="15.75" customHeight="1">
      <c r="A657" s="1"/>
      <c r="M657" s="3"/>
    </row>
    <row r="658" ht="15.75" customHeight="1">
      <c r="A658" s="1"/>
      <c r="M658" s="3"/>
    </row>
    <row r="659" ht="15.75" customHeight="1">
      <c r="A659" s="1"/>
      <c r="M659" s="3"/>
    </row>
    <row r="660" ht="15.75" customHeight="1">
      <c r="A660" s="1"/>
      <c r="M660" s="3"/>
    </row>
    <row r="661" ht="15.75" customHeight="1">
      <c r="A661" s="1"/>
      <c r="M661" s="3"/>
    </row>
    <row r="662" ht="15.75" customHeight="1">
      <c r="A662" s="1"/>
      <c r="M662" s="3"/>
    </row>
    <row r="663" ht="15.75" customHeight="1">
      <c r="A663" s="1"/>
      <c r="M663" s="3"/>
    </row>
    <row r="664" ht="15.75" customHeight="1">
      <c r="A664" s="1"/>
      <c r="M664" s="3"/>
    </row>
    <row r="665" ht="15.75" customHeight="1">
      <c r="A665" s="1"/>
      <c r="M665" s="3"/>
    </row>
    <row r="666" ht="15.75" customHeight="1">
      <c r="A666" s="1"/>
      <c r="M666" s="3"/>
    </row>
    <row r="667" ht="15.75" customHeight="1">
      <c r="A667" s="1"/>
      <c r="M667" s="3"/>
    </row>
    <row r="668" ht="15.75" customHeight="1">
      <c r="A668" s="1"/>
      <c r="M668" s="3"/>
    </row>
    <row r="669" ht="15.75" customHeight="1">
      <c r="A669" s="1"/>
      <c r="M669" s="3"/>
    </row>
    <row r="670" ht="15.75" customHeight="1">
      <c r="A670" s="1"/>
      <c r="M670" s="3"/>
    </row>
    <row r="671" ht="15.75" customHeight="1">
      <c r="A671" s="1"/>
      <c r="M671" s="3"/>
    </row>
    <row r="672" ht="15.75" customHeight="1">
      <c r="A672" s="1"/>
      <c r="M672" s="3"/>
    </row>
    <row r="673" ht="15.75" customHeight="1">
      <c r="A673" s="1"/>
      <c r="M673" s="3"/>
    </row>
    <row r="674" ht="15.75" customHeight="1">
      <c r="A674" s="1"/>
      <c r="M674" s="3"/>
    </row>
    <row r="675" ht="15.75" customHeight="1">
      <c r="A675" s="1"/>
      <c r="M675" s="3"/>
    </row>
    <row r="676" ht="15.75" customHeight="1">
      <c r="A676" s="1"/>
      <c r="M676" s="3"/>
    </row>
    <row r="677" ht="15.75" customHeight="1">
      <c r="A677" s="1"/>
      <c r="M677" s="3"/>
    </row>
    <row r="678" ht="15.75" customHeight="1">
      <c r="A678" s="1"/>
      <c r="M678" s="3"/>
    </row>
    <row r="679" ht="15.75" customHeight="1">
      <c r="A679" s="1"/>
      <c r="M679" s="3"/>
    </row>
    <row r="680" ht="15.75" customHeight="1">
      <c r="A680" s="1"/>
      <c r="M680" s="3"/>
    </row>
    <row r="681" ht="15.75" customHeight="1">
      <c r="A681" s="1"/>
      <c r="M681" s="3"/>
    </row>
    <row r="682" ht="15.75" customHeight="1">
      <c r="A682" s="1"/>
      <c r="M682" s="3"/>
    </row>
    <row r="683" ht="15.75" customHeight="1">
      <c r="A683" s="1"/>
      <c r="M683" s="3"/>
    </row>
    <row r="684" ht="15.75" customHeight="1">
      <c r="A684" s="1"/>
      <c r="M684" s="3"/>
    </row>
    <row r="685" ht="15.75" customHeight="1">
      <c r="A685" s="1"/>
      <c r="M685" s="3"/>
    </row>
    <row r="686" ht="15.75" customHeight="1">
      <c r="A686" s="1"/>
      <c r="M686" s="3"/>
    </row>
    <row r="687" ht="15.75" customHeight="1">
      <c r="A687" s="1"/>
      <c r="M687" s="3"/>
    </row>
    <row r="688" ht="15.75" customHeight="1">
      <c r="A688" s="1"/>
      <c r="M688" s="3"/>
    </row>
    <row r="689" ht="15.75" customHeight="1">
      <c r="A689" s="1"/>
      <c r="M689" s="3"/>
    </row>
    <row r="690" ht="15.75" customHeight="1">
      <c r="A690" s="1"/>
      <c r="M690" s="3"/>
    </row>
    <row r="691" ht="15.75" customHeight="1">
      <c r="A691" s="1"/>
      <c r="M691" s="3"/>
    </row>
    <row r="692" ht="15.75" customHeight="1">
      <c r="A692" s="1"/>
      <c r="M692" s="3"/>
    </row>
    <row r="693" ht="15.75" customHeight="1">
      <c r="A693" s="1"/>
      <c r="M693" s="3"/>
    </row>
    <row r="694" ht="15.75" customHeight="1">
      <c r="A694" s="1"/>
      <c r="M694" s="3"/>
    </row>
    <row r="695" ht="15.75" customHeight="1">
      <c r="A695" s="1"/>
      <c r="M695" s="3"/>
    </row>
    <row r="696" ht="15.75" customHeight="1">
      <c r="A696" s="1"/>
      <c r="M696" s="3"/>
    </row>
    <row r="697" ht="15.75" customHeight="1">
      <c r="A697" s="1"/>
      <c r="M697" s="3"/>
    </row>
    <row r="698" ht="15.75" customHeight="1">
      <c r="A698" s="1"/>
      <c r="M698" s="3"/>
    </row>
    <row r="699" ht="15.75" customHeight="1">
      <c r="A699" s="1"/>
      <c r="M699" s="3"/>
    </row>
    <row r="700" ht="15.75" customHeight="1">
      <c r="A700" s="1"/>
      <c r="M700" s="3"/>
    </row>
    <row r="701" ht="15.75" customHeight="1">
      <c r="A701" s="1"/>
      <c r="M701" s="3"/>
    </row>
    <row r="702" ht="15.75" customHeight="1">
      <c r="A702" s="1"/>
      <c r="M702" s="3"/>
    </row>
    <row r="703" ht="15.75" customHeight="1">
      <c r="A703" s="1"/>
      <c r="M703" s="3"/>
    </row>
    <row r="704" ht="15.75" customHeight="1">
      <c r="A704" s="1"/>
      <c r="M704" s="3"/>
    </row>
    <row r="705" ht="15.75" customHeight="1">
      <c r="A705" s="1"/>
      <c r="M705" s="3"/>
    </row>
    <row r="706" ht="15.75" customHeight="1">
      <c r="A706" s="1"/>
      <c r="M706" s="3"/>
    </row>
    <row r="707" ht="15.75" customHeight="1">
      <c r="A707" s="1"/>
      <c r="M707" s="3"/>
    </row>
    <row r="708" ht="15.75" customHeight="1">
      <c r="A708" s="1"/>
      <c r="M708" s="3"/>
    </row>
    <row r="709" ht="15.75" customHeight="1">
      <c r="A709" s="1"/>
      <c r="M709" s="3"/>
    </row>
    <row r="710" ht="15.75" customHeight="1">
      <c r="A710" s="1"/>
      <c r="M710" s="3"/>
    </row>
    <row r="711" ht="15.75" customHeight="1">
      <c r="A711" s="1"/>
      <c r="M711" s="3"/>
    </row>
    <row r="712" ht="15.75" customHeight="1">
      <c r="A712" s="1"/>
      <c r="M712" s="3"/>
    </row>
    <row r="713" ht="15.75" customHeight="1">
      <c r="A713" s="1"/>
      <c r="M713" s="3"/>
    </row>
    <row r="714" ht="15.75" customHeight="1">
      <c r="A714" s="1"/>
      <c r="M714" s="3"/>
    </row>
    <row r="715" ht="15.75" customHeight="1">
      <c r="A715" s="1"/>
      <c r="M715" s="3"/>
    </row>
    <row r="716" ht="15.75" customHeight="1">
      <c r="A716" s="1"/>
      <c r="M716" s="3"/>
    </row>
    <row r="717" ht="15.75" customHeight="1">
      <c r="A717" s="1"/>
      <c r="M717" s="3"/>
    </row>
    <row r="718" ht="15.75" customHeight="1">
      <c r="A718" s="1"/>
      <c r="M718" s="3"/>
    </row>
    <row r="719" ht="15.75" customHeight="1">
      <c r="A719" s="1"/>
      <c r="M719" s="3"/>
    </row>
    <row r="720" ht="15.75" customHeight="1">
      <c r="A720" s="1"/>
      <c r="M720" s="3"/>
    </row>
    <row r="721" ht="15.75" customHeight="1">
      <c r="A721" s="1"/>
      <c r="M721" s="3"/>
    </row>
    <row r="722" ht="15.75" customHeight="1">
      <c r="A722" s="1"/>
      <c r="M722" s="3"/>
    </row>
    <row r="723" ht="15.75" customHeight="1">
      <c r="A723" s="1"/>
      <c r="M723" s="3"/>
    </row>
    <row r="724" ht="15.75" customHeight="1">
      <c r="A724" s="1"/>
      <c r="M724" s="3"/>
    </row>
    <row r="725" ht="15.75" customHeight="1">
      <c r="A725" s="1"/>
      <c r="M725" s="3"/>
    </row>
    <row r="726" ht="15.75" customHeight="1">
      <c r="A726" s="1"/>
      <c r="M726" s="3"/>
    </row>
    <row r="727" ht="15.75" customHeight="1">
      <c r="A727" s="1"/>
      <c r="M727" s="3"/>
    </row>
    <row r="728" ht="15.75" customHeight="1">
      <c r="A728" s="1"/>
      <c r="M728" s="3"/>
    </row>
    <row r="729" ht="15.75" customHeight="1">
      <c r="A729" s="1"/>
      <c r="M729" s="3"/>
    </row>
    <row r="730" ht="15.75" customHeight="1">
      <c r="A730" s="1"/>
      <c r="M730" s="3"/>
    </row>
    <row r="731" ht="15.75" customHeight="1">
      <c r="A731" s="1"/>
      <c r="M731" s="3"/>
    </row>
    <row r="732" ht="15.75" customHeight="1">
      <c r="A732" s="1"/>
      <c r="M732" s="3"/>
    </row>
    <row r="733" ht="15.75" customHeight="1">
      <c r="A733" s="1"/>
      <c r="M733" s="3"/>
    </row>
    <row r="734" ht="15.75" customHeight="1">
      <c r="A734" s="1"/>
      <c r="M734" s="3"/>
    </row>
    <row r="735" ht="15.75" customHeight="1">
      <c r="A735" s="1"/>
      <c r="M735" s="3"/>
    </row>
    <row r="736" ht="15.75" customHeight="1">
      <c r="A736" s="1"/>
      <c r="M736" s="3"/>
    </row>
    <row r="737" ht="15.75" customHeight="1">
      <c r="A737" s="1"/>
      <c r="M737" s="3"/>
    </row>
    <row r="738" ht="15.75" customHeight="1">
      <c r="A738" s="1"/>
      <c r="M738" s="3"/>
    </row>
    <row r="739" ht="15.75" customHeight="1">
      <c r="A739" s="1"/>
      <c r="M739" s="3"/>
    </row>
    <row r="740" ht="15.75" customHeight="1">
      <c r="A740" s="1"/>
      <c r="M740" s="3"/>
    </row>
    <row r="741" ht="15.75" customHeight="1">
      <c r="A741" s="1"/>
      <c r="M741" s="3"/>
    </row>
    <row r="742" ht="15.75" customHeight="1">
      <c r="A742" s="1"/>
      <c r="M742" s="3"/>
    </row>
    <row r="743" ht="15.75" customHeight="1">
      <c r="A743" s="1"/>
      <c r="M743" s="3"/>
    </row>
    <row r="744" ht="15.75" customHeight="1">
      <c r="A744" s="1"/>
      <c r="M744" s="3"/>
    </row>
    <row r="745" ht="15.75" customHeight="1">
      <c r="A745" s="1"/>
      <c r="M745" s="3"/>
    </row>
    <row r="746" ht="15.75" customHeight="1">
      <c r="A746" s="1"/>
      <c r="M746" s="3"/>
    </row>
    <row r="747" ht="15.75" customHeight="1">
      <c r="A747" s="1"/>
      <c r="M747" s="3"/>
    </row>
    <row r="748" ht="15.75" customHeight="1">
      <c r="A748" s="1"/>
      <c r="M748" s="3"/>
    </row>
    <row r="749" ht="15.75" customHeight="1">
      <c r="A749" s="1"/>
      <c r="M749" s="3"/>
    </row>
    <row r="750" ht="15.75" customHeight="1">
      <c r="A750" s="1"/>
      <c r="M750" s="3"/>
    </row>
    <row r="751" ht="15.75" customHeight="1">
      <c r="A751" s="1"/>
      <c r="M751" s="3"/>
    </row>
    <row r="752" ht="15.75" customHeight="1">
      <c r="A752" s="1"/>
      <c r="M752" s="3"/>
    </row>
    <row r="753" ht="15.75" customHeight="1">
      <c r="A753" s="1"/>
      <c r="M753" s="3"/>
    </row>
    <row r="754" ht="15.75" customHeight="1">
      <c r="A754" s="1"/>
      <c r="M754" s="3"/>
    </row>
    <row r="755" ht="15.75" customHeight="1">
      <c r="A755" s="1"/>
      <c r="M755" s="3"/>
    </row>
    <row r="756" ht="15.75" customHeight="1">
      <c r="A756" s="1"/>
      <c r="M756" s="3"/>
    </row>
    <row r="757" ht="15.75" customHeight="1">
      <c r="A757" s="1"/>
      <c r="M757" s="3"/>
    </row>
    <row r="758" ht="15.75" customHeight="1">
      <c r="A758" s="1"/>
      <c r="M758" s="3"/>
    </row>
    <row r="759" ht="15.75" customHeight="1">
      <c r="A759" s="1"/>
      <c r="M759" s="3"/>
    </row>
    <row r="760" ht="15.75" customHeight="1">
      <c r="A760" s="1"/>
      <c r="M760" s="3"/>
    </row>
    <row r="761" ht="15.75" customHeight="1">
      <c r="A761" s="1"/>
      <c r="M761" s="3"/>
    </row>
    <row r="762" ht="15.75" customHeight="1">
      <c r="A762" s="1"/>
      <c r="M762" s="3"/>
    </row>
    <row r="763" ht="15.75" customHeight="1">
      <c r="A763" s="1"/>
      <c r="M763" s="3"/>
    </row>
    <row r="764" ht="15.75" customHeight="1">
      <c r="A764" s="1"/>
      <c r="M764" s="3"/>
    </row>
    <row r="765" ht="15.75" customHeight="1">
      <c r="A765" s="1"/>
      <c r="M765" s="3"/>
    </row>
    <row r="766" ht="15.75" customHeight="1">
      <c r="A766" s="1"/>
      <c r="M766" s="3"/>
    </row>
    <row r="767" ht="15.75" customHeight="1">
      <c r="A767" s="1"/>
      <c r="M767" s="3"/>
    </row>
    <row r="768" ht="15.75" customHeight="1">
      <c r="A768" s="1"/>
      <c r="M768" s="3"/>
    </row>
    <row r="769" ht="15.75" customHeight="1">
      <c r="A769" s="1"/>
      <c r="M769" s="3"/>
    </row>
    <row r="770" ht="15.75" customHeight="1">
      <c r="A770" s="1"/>
      <c r="M770" s="3"/>
    </row>
    <row r="771" ht="15.75" customHeight="1">
      <c r="A771" s="1"/>
      <c r="M771" s="3"/>
    </row>
    <row r="772" ht="15.75" customHeight="1">
      <c r="A772" s="1"/>
      <c r="M772" s="3"/>
    </row>
    <row r="773" ht="15.75" customHeight="1">
      <c r="A773" s="1"/>
      <c r="M773" s="3"/>
    </row>
    <row r="774" ht="15.75" customHeight="1">
      <c r="A774" s="1"/>
      <c r="M774" s="3"/>
    </row>
    <row r="775" ht="15.75" customHeight="1">
      <c r="A775" s="1"/>
      <c r="M775" s="3"/>
    </row>
    <row r="776" ht="15.75" customHeight="1">
      <c r="A776" s="1"/>
      <c r="M776" s="3"/>
    </row>
    <row r="777" ht="15.75" customHeight="1">
      <c r="A777" s="1"/>
      <c r="M777" s="3"/>
    </row>
    <row r="778" ht="15.75" customHeight="1">
      <c r="A778" s="1"/>
      <c r="M778" s="3"/>
    </row>
    <row r="779" ht="15.75" customHeight="1">
      <c r="A779" s="1"/>
      <c r="M779" s="3"/>
    </row>
    <row r="780" ht="15.75" customHeight="1">
      <c r="A780" s="1"/>
      <c r="M780" s="3"/>
    </row>
    <row r="781" ht="15.75" customHeight="1">
      <c r="A781" s="1"/>
      <c r="M781" s="3"/>
    </row>
    <row r="782" ht="15.75" customHeight="1">
      <c r="A782" s="1"/>
      <c r="M782" s="3"/>
    </row>
    <row r="783" ht="15.75" customHeight="1">
      <c r="A783" s="1"/>
      <c r="M783" s="3"/>
    </row>
    <row r="784" ht="15.75" customHeight="1">
      <c r="A784" s="1"/>
      <c r="M784" s="3"/>
    </row>
    <row r="785" ht="15.75" customHeight="1">
      <c r="A785" s="1"/>
      <c r="M785" s="3"/>
    </row>
    <row r="786" ht="15.75" customHeight="1">
      <c r="A786" s="1"/>
      <c r="M786" s="3"/>
    </row>
    <row r="787" ht="15.75" customHeight="1">
      <c r="A787" s="1"/>
      <c r="M787" s="3"/>
    </row>
    <row r="788" ht="15.75" customHeight="1">
      <c r="A788" s="1"/>
      <c r="M788" s="3"/>
    </row>
    <row r="789" ht="15.75" customHeight="1">
      <c r="A789" s="1"/>
      <c r="M789" s="3"/>
    </row>
    <row r="790" ht="15.75" customHeight="1">
      <c r="A790" s="1"/>
      <c r="M790" s="3"/>
    </row>
    <row r="791" ht="15.75" customHeight="1">
      <c r="A791" s="1"/>
      <c r="M791" s="3"/>
    </row>
    <row r="792" ht="15.75" customHeight="1">
      <c r="A792" s="1"/>
      <c r="M792" s="3"/>
    </row>
    <row r="793" ht="15.75" customHeight="1">
      <c r="A793" s="1"/>
      <c r="M793" s="3"/>
    </row>
    <row r="794" ht="15.75" customHeight="1">
      <c r="A794" s="1"/>
      <c r="M794" s="3"/>
    </row>
    <row r="795" ht="15.75" customHeight="1">
      <c r="A795" s="1"/>
      <c r="M795" s="3"/>
    </row>
    <row r="796" ht="15.75" customHeight="1">
      <c r="A796" s="1"/>
      <c r="M796" s="3"/>
    </row>
    <row r="797" ht="15.75" customHeight="1">
      <c r="A797" s="1"/>
      <c r="M797" s="3"/>
    </row>
    <row r="798" ht="15.75" customHeight="1">
      <c r="A798" s="1"/>
      <c r="M798" s="3"/>
    </row>
    <row r="799" ht="15.75" customHeight="1">
      <c r="A799" s="1"/>
      <c r="M799" s="3"/>
    </row>
    <row r="800" ht="15.75" customHeight="1">
      <c r="A800" s="1"/>
      <c r="M800" s="3"/>
    </row>
    <row r="801" ht="15.75" customHeight="1">
      <c r="A801" s="1"/>
      <c r="M801" s="3"/>
    </row>
    <row r="802" ht="15.75" customHeight="1">
      <c r="A802" s="1"/>
      <c r="M802" s="3"/>
    </row>
    <row r="803" ht="15.75" customHeight="1">
      <c r="A803" s="1"/>
      <c r="M803" s="3"/>
    </row>
    <row r="804" ht="15.75" customHeight="1">
      <c r="A804" s="1"/>
      <c r="M804" s="3"/>
    </row>
    <row r="805" ht="15.75" customHeight="1">
      <c r="A805" s="1"/>
      <c r="M805" s="3"/>
    </row>
    <row r="806" ht="15.75" customHeight="1">
      <c r="A806" s="1"/>
      <c r="M806" s="3"/>
    </row>
    <row r="807" ht="15.75" customHeight="1">
      <c r="A807" s="1"/>
      <c r="M807" s="3"/>
    </row>
    <row r="808" ht="15.75" customHeight="1">
      <c r="A808" s="1"/>
      <c r="M808" s="3"/>
    </row>
    <row r="809" ht="15.75" customHeight="1">
      <c r="A809" s="1"/>
      <c r="M809" s="3"/>
    </row>
    <row r="810" ht="15.75" customHeight="1">
      <c r="A810" s="1"/>
      <c r="M810" s="3"/>
    </row>
    <row r="811" ht="15.75" customHeight="1">
      <c r="A811" s="1"/>
      <c r="M811" s="3"/>
    </row>
    <row r="812" ht="15.75" customHeight="1">
      <c r="A812" s="1"/>
      <c r="M812" s="3"/>
    </row>
    <row r="813" ht="15.75" customHeight="1">
      <c r="A813" s="1"/>
      <c r="M813" s="3"/>
    </row>
    <row r="814" ht="15.75" customHeight="1">
      <c r="A814" s="1"/>
      <c r="M814" s="3"/>
    </row>
    <row r="815" ht="15.75" customHeight="1">
      <c r="A815" s="1"/>
      <c r="M815" s="3"/>
    </row>
    <row r="816" ht="15.75" customHeight="1">
      <c r="A816" s="1"/>
      <c r="M816" s="3"/>
    </row>
    <row r="817" ht="15.75" customHeight="1">
      <c r="A817" s="1"/>
      <c r="M817" s="3"/>
    </row>
    <row r="818" ht="15.75" customHeight="1">
      <c r="A818" s="1"/>
      <c r="M818" s="3"/>
    </row>
    <row r="819" ht="15.75" customHeight="1">
      <c r="A819" s="1"/>
      <c r="M819" s="3"/>
    </row>
    <row r="820" ht="15.75" customHeight="1">
      <c r="A820" s="1"/>
      <c r="M820" s="3"/>
    </row>
    <row r="821" ht="15.75" customHeight="1">
      <c r="A821" s="1"/>
      <c r="M821" s="3"/>
    </row>
    <row r="822" ht="15.75" customHeight="1">
      <c r="A822" s="1"/>
      <c r="M822" s="3"/>
    </row>
    <row r="823" ht="15.75" customHeight="1">
      <c r="A823" s="1"/>
      <c r="M823" s="3"/>
    </row>
    <row r="824" ht="15.75" customHeight="1">
      <c r="A824" s="1"/>
      <c r="M824" s="3"/>
    </row>
    <row r="825" ht="15.75" customHeight="1">
      <c r="A825" s="1"/>
      <c r="M825" s="3"/>
    </row>
    <row r="826" ht="15.75" customHeight="1">
      <c r="A826" s="1"/>
      <c r="M826" s="3"/>
    </row>
    <row r="827" ht="15.75" customHeight="1">
      <c r="A827" s="1"/>
      <c r="M827" s="3"/>
    </row>
    <row r="828" ht="15.75" customHeight="1">
      <c r="A828" s="1"/>
      <c r="M828" s="3"/>
    </row>
    <row r="829" ht="15.75" customHeight="1">
      <c r="A829" s="1"/>
      <c r="M829" s="3"/>
    </row>
    <row r="830" ht="15.75" customHeight="1">
      <c r="A830" s="1"/>
      <c r="M830" s="3"/>
    </row>
    <row r="831" ht="15.75" customHeight="1">
      <c r="A831" s="1"/>
      <c r="M831" s="3"/>
    </row>
    <row r="832" ht="15.75" customHeight="1">
      <c r="A832" s="1"/>
      <c r="M832" s="3"/>
    </row>
    <row r="833" ht="15.75" customHeight="1">
      <c r="A833" s="1"/>
      <c r="M833" s="3"/>
    </row>
    <row r="834" ht="15.75" customHeight="1">
      <c r="A834" s="1"/>
      <c r="M834" s="3"/>
    </row>
    <row r="835" ht="15.75" customHeight="1">
      <c r="A835" s="1"/>
      <c r="M835" s="3"/>
    </row>
    <row r="836" ht="15.75" customHeight="1">
      <c r="A836" s="1"/>
      <c r="M836" s="3"/>
    </row>
    <row r="837" ht="15.75" customHeight="1">
      <c r="A837" s="1"/>
      <c r="M837" s="3"/>
    </row>
    <row r="838" ht="15.75" customHeight="1">
      <c r="A838" s="1"/>
      <c r="M838" s="3"/>
    </row>
    <row r="839" ht="15.75" customHeight="1">
      <c r="A839" s="1"/>
      <c r="M839" s="3"/>
    </row>
    <row r="840" ht="15.75" customHeight="1">
      <c r="A840" s="1"/>
      <c r="M840" s="3"/>
    </row>
    <row r="841" ht="15.75" customHeight="1">
      <c r="A841" s="1"/>
      <c r="M841" s="3"/>
    </row>
    <row r="842" ht="15.75" customHeight="1">
      <c r="A842" s="1"/>
      <c r="M842" s="3"/>
    </row>
    <row r="843" ht="15.75" customHeight="1">
      <c r="A843" s="1"/>
      <c r="M843" s="3"/>
    </row>
    <row r="844" ht="15.75" customHeight="1">
      <c r="A844" s="1"/>
      <c r="M844" s="3"/>
    </row>
    <row r="845" ht="15.75" customHeight="1">
      <c r="A845" s="1"/>
      <c r="M845" s="3"/>
    </row>
    <row r="846" ht="15.75" customHeight="1">
      <c r="A846" s="1"/>
      <c r="M846" s="3"/>
    </row>
    <row r="847" ht="15.75" customHeight="1">
      <c r="A847" s="1"/>
      <c r="M847" s="3"/>
    </row>
    <row r="848" ht="15.75" customHeight="1">
      <c r="A848" s="1"/>
      <c r="M848" s="3"/>
    </row>
    <row r="849" ht="15.75" customHeight="1">
      <c r="A849" s="1"/>
      <c r="M849" s="3"/>
    </row>
    <row r="850" ht="15.75" customHeight="1">
      <c r="A850" s="1"/>
      <c r="M850" s="3"/>
    </row>
    <row r="851" ht="15.75" customHeight="1">
      <c r="A851" s="1"/>
      <c r="M851" s="3"/>
    </row>
    <row r="852" ht="15.75" customHeight="1">
      <c r="A852" s="1"/>
      <c r="M852" s="3"/>
    </row>
    <row r="853" ht="15.75" customHeight="1">
      <c r="A853" s="1"/>
      <c r="M853" s="3"/>
    </row>
    <row r="854" ht="15.75" customHeight="1">
      <c r="A854" s="1"/>
      <c r="M854" s="3"/>
    </row>
    <row r="855" ht="15.75" customHeight="1">
      <c r="A855" s="1"/>
      <c r="M855" s="3"/>
    </row>
    <row r="856" ht="15.75" customHeight="1">
      <c r="A856" s="1"/>
      <c r="M856" s="3"/>
    </row>
    <row r="857" ht="15.75" customHeight="1">
      <c r="A857" s="1"/>
      <c r="M857" s="3"/>
    </row>
    <row r="858" ht="15.75" customHeight="1">
      <c r="A858" s="1"/>
      <c r="M858" s="3"/>
    </row>
    <row r="859" ht="15.75" customHeight="1">
      <c r="A859" s="1"/>
      <c r="M859" s="3"/>
    </row>
    <row r="860" ht="15.75" customHeight="1">
      <c r="A860" s="1"/>
      <c r="M860" s="3"/>
    </row>
    <row r="861" ht="15.75" customHeight="1">
      <c r="A861" s="1"/>
      <c r="M861" s="3"/>
    </row>
    <row r="862" ht="15.75" customHeight="1">
      <c r="A862" s="1"/>
      <c r="M862" s="3"/>
    </row>
    <row r="863" ht="15.75" customHeight="1">
      <c r="A863" s="1"/>
      <c r="M863" s="3"/>
    </row>
    <row r="864" ht="15.75" customHeight="1">
      <c r="A864" s="1"/>
      <c r="M864" s="3"/>
    </row>
    <row r="865" ht="15.75" customHeight="1">
      <c r="A865" s="1"/>
      <c r="M865" s="3"/>
    </row>
    <row r="866" ht="15.75" customHeight="1">
      <c r="A866" s="1"/>
      <c r="M866" s="3"/>
    </row>
    <row r="867" ht="15.75" customHeight="1">
      <c r="A867" s="1"/>
      <c r="M867" s="3"/>
    </row>
    <row r="868" ht="15.75" customHeight="1">
      <c r="A868" s="1"/>
      <c r="M868" s="3"/>
    </row>
    <row r="869" ht="15.75" customHeight="1">
      <c r="A869" s="1"/>
      <c r="M869" s="3"/>
    </row>
    <row r="870" ht="15.75" customHeight="1">
      <c r="A870" s="1"/>
      <c r="M870" s="3"/>
    </row>
    <row r="871" ht="15.75" customHeight="1">
      <c r="A871" s="1"/>
      <c r="M871" s="3"/>
    </row>
    <row r="872" ht="15.75" customHeight="1">
      <c r="A872" s="1"/>
      <c r="M872" s="3"/>
    </row>
    <row r="873" ht="15.75" customHeight="1">
      <c r="A873" s="1"/>
      <c r="M873" s="3"/>
    </row>
    <row r="874" ht="15.75" customHeight="1">
      <c r="A874" s="1"/>
      <c r="M874" s="3"/>
    </row>
    <row r="875" ht="15.75" customHeight="1">
      <c r="A875" s="1"/>
      <c r="M875" s="3"/>
    </row>
    <row r="876" ht="15.75" customHeight="1">
      <c r="A876" s="1"/>
      <c r="M876" s="3"/>
    </row>
    <row r="877" ht="15.75" customHeight="1">
      <c r="A877" s="1"/>
      <c r="M877" s="3"/>
    </row>
    <row r="878" ht="15.75" customHeight="1">
      <c r="A878" s="1"/>
      <c r="M878" s="3"/>
    </row>
    <row r="879" ht="15.75" customHeight="1">
      <c r="A879" s="1"/>
      <c r="M879" s="3"/>
    </row>
    <row r="880" ht="15.75" customHeight="1">
      <c r="A880" s="1"/>
      <c r="M880" s="3"/>
    </row>
    <row r="881" ht="15.75" customHeight="1">
      <c r="A881" s="1"/>
      <c r="M881" s="3"/>
    </row>
    <row r="882" ht="15.75" customHeight="1">
      <c r="A882" s="1"/>
      <c r="M882" s="3"/>
    </row>
    <row r="883" ht="15.75" customHeight="1">
      <c r="A883" s="1"/>
      <c r="M883" s="3"/>
    </row>
    <row r="884" ht="15.75" customHeight="1">
      <c r="A884" s="1"/>
      <c r="M884" s="3"/>
    </row>
    <row r="885" ht="15.75" customHeight="1">
      <c r="A885" s="1"/>
      <c r="M885" s="3"/>
    </row>
    <row r="886" ht="15.75" customHeight="1">
      <c r="A886" s="1"/>
      <c r="M886" s="3"/>
    </row>
    <row r="887" ht="15.75" customHeight="1">
      <c r="A887" s="1"/>
      <c r="M887" s="3"/>
    </row>
    <row r="888" ht="15.75" customHeight="1">
      <c r="A888" s="1"/>
      <c r="M888" s="3"/>
    </row>
    <row r="889" ht="15.75" customHeight="1">
      <c r="A889" s="1"/>
      <c r="M889" s="3"/>
    </row>
    <row r="890" ht="15.75" customHeight="1">
      <c r="A890" s="1"/>
      <c r="M890" s="3"/>
    </row>
    <row r="891" ht="15.75" customHeight="1">
      <c r="A891" s="1"/>
      <c r="M891" s="3"/>
    </row>
    <row r="892" ht="15.75" customHeight="1">
      <c r="A892" s="1"/>
      <c r="M892" s="3"/>
    </row>
    <row r="893" ht="15.75" customHeight="1">
      <c r="A893" s="1"/>
      <c r="M893" s="3"/>
    </row>
    <row r="894" ht="15.75" customHeight="1">
      <c r="A894" s="1"/>
      <c r="M894" s="3"/>
    </row>
    <row r="895" ht="15.75" customHeight="1">
      <c r="A895" s="1"/>
      <c r="M895" s="3"/>
    </row>
    <row r="896" ht="15.75" customHeight="1">
      <c r="A896" s="1"/>
      <c r="M896" s="3"/>
    </row>
    <row r="897" ht="15.75" customHeight="1">
      <c r="A897" s="1"/>
      <c r="M897" s="3"/>
    </row>
    <row r="898" ht="15.75" customHeight="1">
      <c r="A898" s="1"/>
      <c r="M898" s="3"/>
    </row>
    <row r="899" ht="15.75" customHeight="1">
      <c r="A899" s="1"/>
      <c r="M899" s="3"/>
    </row>
    <row r="900" ht="15.75" customHeight="1">
      <c r="A900" s="1"/>
      <c r="M900" s="3"/>
    </row>
    <row r="901" ht="15.75" customHeight="1">
      <c r="A901" s="1"/>
      <c r="M901" s="3"/>
    </row>
    <row r="902" ht="15.75" customHeight="1">
      <c r="A902" s="1"/>
      <c r="M902" s="3"/>
    </row>
    <row r="903" ht="15.75" customHeight="1">
      <c r="A903" s="1"/>
      <c r="M903" s="3"/>
    </row>
    <row r="904" ht="15.75" customHeight="1">
      <c r="A904" s="1"/>
      <c r="M904" s="3"/>
    </row>
    <row r="905" ht="15.75" customHeight="1">
      <c r="A905" s="1"/>
      <c r="M905" s="3"/>
    </row>
    <row r="906" ht="15.75" customHeight="1">
      <c r="A906" s="1"/>
      <c r="M906" s="3"/>
    </row>
    <row r="907" ht="15.75" customHeight="1">
      <c r="A907" s="1"/>
      <c r="M907" s="3"/>
    </row>
    <row r="908" ht="15.75" customHeight="1">
      <c r="A908" s="1"/>
      <c r="M908" s="3"/>
    </row>
    <row r="909" ht="15.75" customHeight="1">
      <c r="A909" s="1"/>
      <c r="M909" s="3"/>
    </row>
    <row r="910" ht="15.75" customHeight="1">
      <c r="A910" s="1"/>
      <c r="M910" s="3"/>
    </row>
    <row r="911" ht="15.75" customHeight="1">
      <c r="A911" s="1"/>
      <c r="M911" s="3"/>
    </row>
    <row r="912" ht="15.75" customHeight="1">
      <c r="A912" s="1"/>
      <c r="M912" s="3"/>
    </row>
    <row r="913" ht="15.75" customHeight="1">
      <c r="A913" s="1"/>
      <c r="M913" s="3"/>
    </row>
    <row r="914" ht="15.75" customHeight="1">
      <c r="A914" s="1"/>
      <c r="M914" s="3"/>
    </row>
    <row r="915" ht="15.75" customHeight="1">
      <c r="A915" s="1"/>
      <c r="M915" s="3"/>
    </row>
    <row r="916" ht="15.75" customHeight="1">
      <c r="A916" s="1"/>
      <c r="M916" s="3"/>
    </row>
    <row r="917" ht="15.75" customHeight="1">
      <c r="A917" s="1"/>
      <c r="M917" s="3"/>
    </row>
    <row r="918" ht="15.75" customHeight="1">
      <c r="A918" s="1"/>
      <c r="M918" s="3"/>
    </row>
    <row r="919" ht="15.75" customHeight="1">
      <c r="A919" s="1"/>
      <c r="M919" s="3"/>
    </row>
    <row r="920" ht="15.75" customHeight="1">
      <c r="A920" s="1"/>
      <c r="M920" s="3"/>
    </row>
    <row r="921" ht="15.75" customHeight="1">
      <c r="A921" s="1"/>
      <c r="M921" s="3"/>
    </row>
    <row r="922" ht="15.75" customHeight="1">
      <c r="A922" s="1"/>
      <c r="M922" s="3"/>
    </row>
    <row r="923" ht="15.75" customHeight="1">
      <c r="A923" s="1"/>
      <c r="M923" s="3"/>
    </row>
    <row r="924" ht="15.75" customHeight="1">
      <c r="A924" s="1"/>
      <c r="M924" s="3"/>
    </row>
    <row r="925" ht="15.75" customHeight="1">
      <c r="A925" s="1"/>
      <c r="M925" s="3"/>
    </row>
    <row r="926" ht="15.75" customHeight="1">
      <c r="A926" s="1"/>
      <c r="M926" s="3"/>
    </row>
    <row r="927" ht="15.75" customHeight="1">
      <c r="A927" s="1"/>
      <c r="M927" s="3"/>
    </row>
    <row r="928" ht="15.75" customHeight="1">
      <c r="A928" s="1"/>
      <c r="M928" s="3"/>
    </row>
    <row r="929" ht="15.75" customHeight="1">
      <c r="A929" s="1"/>
      <c r="M929" s="3"/>
    </row>
    <row r="930" ht="15.75" customHeight="1">
      <c r="A930" s="1"/>
      <c r="M930" s="3"/>
    </row>
    <row r="931" ht="15.75" customHeight="1">
      <c r="A931" s="1"/>
      <c r="M931" s="3"/>
    </row>
    <row r="932" ht="15.75" customHeight="1">
      <c r="A932" s="1"/>
      <c r="M932" s="3"/>
    </row>
    <row r="933" ht="15.75" customHeight="1">
      <c r="A933" s="1"/>
      <c r="M933" s="3"/>
    </row>
    <row r="934" ht="15.75" customHeight="1">
      <c r="A934" s="1"/>
      <c r="M934" s="3"/>
    </row>
    <row r="935" ht="15.75" customHeight="1">
      <c r="A935" s="1"/>
      <c r="M935" s="3"/>
    </row>
    <row r="936" ht="15.75" customHeight="1">
      <c r="A936" s="1"/>
      <c r="M936" s="3"/>
    </row>
    <row r="937" ht="15.75" customHeight="1">
      <c r="A937" s="1"/>
      <c r="M937" s="3"/>
    </row>
    <row r="938" ht="15.75" customHeight="1">
      <c r="A938" s="1"/>
      <c r="M938" s="3"/>
    </row>
    <row r="939" ht="15.75" customHeight="1">
      <c r="A939" s="1"/>
      <c r="M939" s="3"/>
    </row>
    <row r="940" ht="15.75" customHeight="1">
      <c r="A940" s="1"/>
      <c r="M940" s="3"/>
    </row>
    <row r="941" ht="15.75" customHeight="1">
      <c r="A941" s="1"/>
      <c r="M941" s="3"/>
    </row>
    <row r="942" ht="15.75" customHeight="1">
      <c r="A942" s="1"/>
      <c r="M942" s="3"/>
    </row>
    <row r="943" ht="15.75" customHeight="1">
      <c r="A943" s="1"/>
      <c r="M943" s="3"/>
    </row>
    <row r="944" ht="15.75" customHeight="1">
      <c r="A944" s="1"/>
      <c r="M944" s="3"/>
    </row>
    <row r="945" ht="15.75" customHeight="1">
      <c r="A945" s="1"/>
      <c r="M945" s="3"/>
    </row>
    <row r="946" ht="15.75" customHeight="1">
      <c r="A946" s="1"/>
      <c r="M946" s="3"/>
    </row>
    <row r="947" ht="15.75" customHeight="1">
      <c r="A947" s="1"/>
      <c r="M947" s="3"/>
    </row>
    <row r="948" ht="15.75" customHeight="1">
      <c r="A948" s="1"/>
      <c r="M948" s="3"/>
    </row>
    <row r="949" ht="15.75" customHeight="1">
      <c r="A949" s="1"/>
      <c r="M949" s="3"/>
    </row>
    <row r="950" ht="15.75" customHeight="1">
      <c r="A950" s="1"/>
      <c r="M950" s="3"/>
    </row>
    <row r="951" ht="15.75" customHeight="1">
      <c r="A951" s="1"/>
      <c r="M951" s="3"/>
    </row>
    <row r="952" ht="15.75" customHeight="1">
      <c r="A952" s="1"/>
      <c r="M952" s="3"/>
    </row>
    <row r="953" ht="15.75" customHeight="1">
      <c r="A953" s="1"/>
      <c r="M953" s="3"/>
    </row>
    <row r="954" ht="15.75" customHeight="1">
      <c r="A954" s="1"/>
      <c r="M954" s="3"/>
    </row>
    <row r="955" ht="15.75" customHeight="1">
      <c r="A955" s="1"/>
      <c r="M955" s="3"/>
    </row>
    <row r="956" ht="15.75" customHeight="1">
      <c r="A956" s="1"/>
      <c r="M956" s="3"/>
    </row>
    <row r="957" ht="15.75" customHeight="1">
      <c r="A957" s="1"/>
      <c r="M957" s="3"/>
    </row>
    <row r="958" ht="15.75" customHeight="1">
      <c r="A958" s="1"/>
      <c r="M958" s="3"/>
    </row>
    <row r="959" ht="15.75" customHeight="1">
      <c r="A959" s="1"/>
      <c r="M959" s="3"/>
    </row>
    <row r="960" ht="15.75" customHeight="1">
      <c r="A960" s="1"/>
      <c r="M960" s="3"/>
    </row>
    <row r="961" ht="15.75" customHeight="1">
      <c r="A961" s="1"/>
      <c r="M961" s="3"/>
    </row>
    <row r="962" ht="15.75" customHeight="1">
      <c r="A962" s="1"/>
      <c r="M962" s="3"/>
    </row>
    <row r="963" ht="15.75" customHeight="1">
      <c r="A963" s="1"/>
      <c r="M963" s="3"/>
    </row>
    <row r="964" ht="15.75" customHeight="1">
      <c r="A964" s="1"/>
      <c r="M964" s="3"/>
    </row>
    <row r="965" ht="15.75" customHeight="1">
      <c r="A965" s="1"/>
      <c r="M965" s="3"/>
    </row>
    <row r="966" ht="15.75" customHeight="1">
      <c r="A966" s="1"/>
      <c r="M966" s="3"/>
    </row>
    <row r="967" ht="15.75" customHeight="1">
      <c r="A967" s="1"/>
      <c r="M967" s="3"/>
    </row>
    <row r="968" ht="15.75" customHeight="1">
      <c r="A968" s="1"/>
      <c r="M968" s="3"/>
    </row>
    <row r="969" ht="15.75" customHeight="1">
      <c r="A969" s="1"/>
      <c r="M969" s="3"/>
    </row>
    <row r="970" ht="15.75" customHeight="1">
      <c r="A970" s="1"/>
      <c r="M970" s="3"/>
    </row>
    <row r="971" ht="15.75" customHeight="1">
      <c r="A971" s="1"/>
      <c r="M971" s="3"/>
    </row>
    <row r="972" ht="15.75" customHeight="1">
      <c r="A972" s="1"/>
      <c r="M972" s="3"/>
    </row>
    <row r="973" ht="15.75" customHeight="1">
      <c r="A973" s="1"/>
      <c r="M973" s="3"/>
    </row>
    <row r="974" ht="15.75" customHeight="1">
      <c r="A974" s="1"/>
      <c r="M974" s="3"/>
    </row>
    <row r="975" ht="15.75" customHeight="1">
      <c r="A975" s="1"/>
      <c r="M975" s="3"/>
    </row>
    <row r="976" ht="15.75" customHeight="1">
      <c r="A976" s="1"/>
      <c r="M976" s="3"/>
    </row>
    <row r="977" ht="15.75" customHeight="1">
      <c r="A977" s="1"/>
      <c r="M977" s="3"/>
    </row>
    <row r="978" ht="15.75" customHeight="1">
      <c r="A978" s="1"/>
      <c r="M978" s="3"/>
    </row>
    <row r="979" ht="15.75" customHeight="1">
      <c r="A979" s="1"/>
      <c r="M979" s="3"/>
    </row>
    <row r="980" ht="15.75" customHeight="1">
      <c r="A980" s="1"/>
      <c r="M980" s="3"/>
    </row>
    <row r="981" ht="15.75" customHeight="1">
      <c r="A981" s="1"/>
      <c r="M981" s="3"/>
    </row>
    <row r="982" ht="15.75" customHeight="1">
      <c r="A982" s="1"/>
      <c r="M982" s="3"/>
    </row>
    <row r="983" ht="15.75" customHeight="1">
      <c r="A983" s="1"/>
      <c r="M983" s="3"/>
    </row>
    <row r="984" ht="15.75" customHeight="1">
      <c r="A984" s="1"/>
      <c r="M984" s="3"/>
    </row>
    <row r="985" ht="15.75" customHeight="1">
      <c r="A985" s="1"/>
      <c r="M985" s="3"/>
    </row>
    <row r="986" ht="15.75" customHeight="1">
      <c r="A986" s="1"/>
      <c r="M986" s="3"/>
    </row>
    <row r="987" ht="15.75" customHeight="1">
      <c r="A987" s="1"/>
      <c r="M987" s="3"/>
    </row>
    <row r="988" ht="15.75" customHeight="1">
      <c r="A988" s="1"/>
      <c r="M988" s="3"/>
    </row>
    <row r="989" ht="15.75" customHeight="1">
      <c r="A989" s="1"/>
      <c r="M989" s="3"/>
    </row>
    <row r="990" ht="15.75" customHeight="1">
      <c r="A990" s="1"/>
      <c r="M990" s="3"/>
    </row>
    <row r="991" ht="15.75" customHeight="1">
      <c r="A991" s="1"/>
      <c r="M991" s="3"/>
    </row>
    <row r="992" ht="15.75" customHeight="1">
      <c r="A992" s="1"/>
      <c r="M992" s="3"/>
    </row>
    <row r="993" ht="15.75" customHeight="1">
      <c r="A993" s="1"/>
      <c r="M993" s="3"/>
    </row>
    <row r="994" ht="15.75" customHeight="1">
      <c r="A994" s="1"/>
      <c r="M994" s="3"/>
    </row>
    <row r="995" ht="15.75" customHeight="1">
      <c r="A995" s="1"/>
      <c r="M995" s="3"/>
    </row>
    <row r="996" ht="15.75" customHeight="1">
      <c r="A996" s="1"/>
      <c r="M996" s="3"/>
    </row>
    <row r="997" ht="15.75" customHeight="1">
      <c r="A997" s="1"/>
      <c r="M997" s="3"/>
    </row>
    <row r="998" ht="15.75" customHeight="1">
      <c r="A998" s="1"/>
      <c r="M998" s="3"/>
    </row>
    <row r="999" ht="15.75" customHeight="1">
      <c r="A999" s="1"/>
      <c r="M999" s="3"/>
    </row>
    <row r="1000" ht="15.75" customHeight="1">
      <c r="A1000" s="1"/>
      <c r="M1000" s="3"/>
    </row>
  </sheetData>
  <mergeCells count="97">
    <mergeCell ref="C24:E24"/>
    <mergeCell ref="H24:J24"/>
    <mergeCell ref="C25:E25"/>
    <mergeCell ref="H25:J25"/>
    <mergeCell ref="C26:E26"/>
    <mergeCell ref="H26:J26"/>
    <mergeCell ref="C27:E27"/>
    <mergeCell ref="H27:J27"/>
    <mergeCell ref="B29:K29"/>
    <mergeCell ref="C30:E30"/>
    <mergeCell ref="H30:J30"/>
    <mergeCell ref="C31:E31"/>
    <mergeCell ref="H31:J31"/>
    <mergeCell ref="H32:J32"/>
    <mergeCell ref="B41:K41"/>
    <mergeCell ref="H42:J42"/>
    <mergeCell ref="H43:J43"/>
    <mergeCell ref="H44:J44"/>
    <mergeCell ref="H45:J45"/>
    <mergeCell ref="B47:K47"/>
    <mergeCell ref="H48:J48"/>
    <mergeCell ref="C32:E32"/>
    <mergeCell ref="C33:E33"/>
    <mergeCell ref="H33:J33"/>
    <mergeCell ref="B35:K35"/>
    <mergeCell ref="C36:E36"/>
    <mergeCell ref="H36:J36"/>
    <mergeCell ref="H37:J37"/>
    <mergeCell ref="C37:E37"/>
    <mergeCell ref="C38:E38"/>
    <mergeCell ref="C39:E39"/>
    <mergeCell ref="C42:E42"/>
    <mergeCell ref="C43:E43"/>
    <mergeCell ref="C44:E44"/>
    <mergeCell ref="C45:E45"/>
    <mergeCell ref="H54:J54"/>
    <mergeCell ref="H55:J55"/>
    <mergeCell ref="H56:J56"/>
    <mergeCell ref="H57:J57"/>
    <mergeCell ref="B59:K59"/>
    <mergeCell ref="H60:J60"/>
    <mergeCell ref="H61:J61"/>
    <mergeCell ref="H62:J62"/>
    <mergeCell ref="C48:E48"/>
    <mergeCell ref="C49:E49"/>
    <mergeCell ref="H49:J49"/>
    <mergeCell ref="C50:E50"/>
    <mergeCell ref="H50:J50"/>
    <mergeCell ref="H51:J51"/>
    <mergeCell ref="B53:K53"/>
    <mergeCell ref="C62:E62"/>
    <mergeCell ref="C63:E63"/>
    <mergeCell ref="H63:J63"/>
    <mergeCell ref="C51:E51"/>
    <mergeCell ref="C54:E54"/>
    <mergeCell ref="C55:E55"/>
    <mergeCell ref="C56:E56"/>
    <mergeCell ref="C57:E57"/>
    <mergeCell ref="C60:E60"/>
    <mergeCell ref="C61:E61"/>
    <mergeCell ref="B1:K1"/>
    <mergeCell ref="C3:E3"/>
    <mergeCell ref="B4:B5"/>
    <mergeCell ref="C4:E5"/>
    <mergeCell ref="P4:P5"/>
    <mergeCell ref="C6:E7"/>
    <mergeCell ref="P6:P7"/>
    <mergeCell ref="B6:B7"/>
    <mergeCell ref="B8:B9"/>
    <mergeCell ref="C8:E9"/>
    <mergeCell ref="B10:B11"/>
    <mergeCell ref="C10:E11"/>
    <mergeCell ref="B12:B13"/>
    <mergeCell ref="C12:E13"/>
    <mergeCell ref="N12:N13"/>
    <mergeCell ref="N14:N15"/>
    <mergeCell ref="N16:N17"/>
    <mergeCell ref="N18:N19"/>
    <mergeCell ref="P14:P15"/>
    <mergeCell ref="P16:P17"/>
    <mergeCell ref="P18:P19"/>
    <mergeCell ref="N4:N5"/>
    <mergeCell ref="N6:N7"/>
    <mergeCell ref="N8:N9"/>
    <mergeCell ref="P8:P9"/>
    <mergeCell ref="N10:N11"/>
    <mergeCell ref="P10:P11"/>
    <mergeCell ref="P12:P13"/>
    <mergeCell ref="B14:B15"/>
    <mergeCell ref="C14:E15"/>
    <mergeCell ref="B16:B17"/>
    <mergeCell ref="C16:E17"/>
    <mergeCell ref="B18:B19"/>
    <mergeCell ref="C18:E19"/>
    <mergeCell ref="B23:K23"/>
    <mergeCell ref="H38:J38"/>
    <mergeCell ref="H39:J39"/>
  </mergeCells>
  <printOptions horizontalCentered="1"/>
  <pageMargins bottom="0.5511811023622047" footer="0.0" header="0.0" left="0.31496062992125984" right="0.31496062992125984" top="0.35433070866141736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43"/>
    <col customWidth="1" min="2" max="2" width="51.29"/>
    <col customWidth="1" min="3" max="26" width="8.71"/>
  </cols>
  <sheetData>
    <row r="1">
      <c r="A1" s="84">
        <v>1.0</v>
      </c>
      <c r="B1" s="84" t="s">
        <v>21</v>
      </c>
      <c r="C1" s="84">
        <v>194.0</v>
      </c>
    </row>
    <row r="2">
      <c r="A2" s="84">
        <v>2.0</v>
      </c>
      <c r="B2" s="84" t="s">
        <v>22</v>
      </c>
      <c r="C2" s="84">
        <v>161.0</v>
      </c>
    </row>
    <row r="3">
      <c r="A3" s="84">
        <v>3.0</v>
      </c>
      <c r="B3" s="84" t="s">
        <v>7</v>
      </c>
      <c r="C3" s="84">
        <v>138.0</v>
      </c>
    </row>
    <row r="4">
      <c r="A4" s="84">
        <v>4.0</v>
      </c>
      <c r="B4" s="84" t="s">
        <v>8</v>
      </c>
      <c r="C4" s="84">
        <v>136.0</v>
      </c>
    </row>
    <row r="5">
      <c r="A5" s="84">
        <v>5.0</v>
      </c>
      <c r="B5" s="84" t="s">
        <v>23</v>
      </c>
      <c r="C5" s="84">
        <v>123.0</v>
      </c>
    </row>
    <row r="6">
      <c r="A6" s="84">
        <v>6.0</v>
      </c>
      <c r="B6" s="84" t="s">
        <v>10</v>
      </c>
      <c r="C6" s="84">
        <v>123.0</v>
      </c>
    </row>
    <row r="7">
      <c r="A7" s="84">
        <v>7.0</v>
      </c>
      <c r="B7" s="84" t="s">
        <v>24</v>
      </c>
      <c r="C7" s="84">
        <v>48.0</v>
      </c>
    </row>
    <row r="8">
      <c r="A8" s="84">
        <v>8.0</v>
      </c>
      <c r="B8" s="84" t="s">
        <v>12</v>
      </c>
      <c r="C8" s="84">
        <v>20.0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8.71"/>
    <col customWidth="1" min="9" max="10" width="9.14"/>
    <col customWidth="1" min="11" max="15" width="8.71"/>
    <col customWidth="1" min="16" max="18" width="9.14"/>
    <col customWidth="1" min="19" max="28" width="8.71"/>
  </cols>
  <sheetData>
    <row r="1">
      <c r="A1" s="84" t="str">
        <f t="shared" ref="A1:H1" si="1">ROW()&amp;COLUMN()</f>
        <v>11</v>
      </c>
      <c r="B1" s="84" t="str">
        <f t="shared" si="1"/>
        <v>12</v>
      </c>
      <c r="C1" s="84" t="str">
        <f t="shared" si="1"/>
        <v>13</v>
      </c>
      <c r="D1" s="84" t="str">
        <f t="shared" si="1"/>
        <v>14</v>
      </c>
      <c r="E1" s="84" t="str">
        <f t="shared" si="1"/>
        <v>15</v>
      </c>
      <c r="F1" s="84" t="str">
        <f t="shared" si="1"/>
        <v>16</v>
      </c>
      <c r="G1" s="84" t="str">
        <f t="shared" si="1"/>
        <v>17</v>
      </c>
      <c r="H1" s="84" t="str">
        <f t="shared" si="1"/>
        <v>18</v>
      </c>
      <c r="I1" s="85"/>
      <c r="J1" s="85"/>
      <c r="L1" s="84" t="str">
        <f t="shared" ref="L1:S1" si="2">MATCH(A1,$I:$I,0)</f>
        <v>#N/A</v>
      </c>
      <c r="M1" s="84">
        <f t="shared" si="2"/>
        <v>33</v>
      </c>
      <c r="N1" s="84" t="str">
        <f t="shared" si="2"/>
        <v>#N/A</v>
      </c>
      <c r="O1" s="84">
        <f t="shared" si="2"/>
        <v>44</v>
      </c>
      <c r="P1" s="84" t="str">
        <f t="shared" si="2"/>
        <v>#N/A</v>
      </c>
      <c r="Q1" s="84">
        <f t="shared" si="2"/>
        <v>55</v>
      </c>
      <c r="R1" s="84" t="str">
        <f t="shared" si="2"/>
        <v>#N/A</v>
      </c>
      <c r="S1" s="84">
        <f t="shared" si="2"/>
        <v>24</v>
      </c>
      <c r="U1" s="84" t="str">
        <f t="shared" ref="U1:AB1" si="3">MATCH(A1,$J:$J,0)</f>
        <v>#N/A</v>
      </c>
      <c r="V1" s="84" t="str">
        <f t="shared" si="3"/>
        <v>#N/A</v>
      </c>
      <c r="W1" s="84">
        <f t="shared" si="3"/>
        <v>37</v>
      </c>
      <c r="X1" s="84" t="str">
        <f t="shared" si="3"/>
        <v>#N/A</v>
      </c>
      <c r="Y1" s="84">
        <f t="shared" si="3"/>
        <v>50</v>
      </c>
      <c r="Z1" s="84" t="str">
        <f t="shared" si="3"/>
        <v>#N/A</v>
      </c>
      <c r="AA1" s="84">
        <f t="shared" si="3"/>
        <v>63</v>
      </c>
      <c r="AB1" s="84" t="str">
        <f t="shared" si="3"/>
        <v>#N/A</v>
      </c>
    </row>
    <row r="2">
      <c r="A2" s="84" t="str">
        <f t="shared" ref="A2:H2" si="4">ROW()&amp;COLUMN()</f>
        <v>21</v>
      </c>
      <c r="B2" s="84" t="str">
        <f t="shared" si="4"/>
        <v>22</v>
      </c>
      <c r="C2" s="84" t="str">
        <f t="shared" si="4"/>
        <v>23</v>
      </c>
      <c r="D2" s="84" t="str">
        <f t="shared" si="4"/>
        <v>24</v>
      </c>
      <c r="E2" s="84" t="str">
        <f t="shared" si="4"/>
        <v>25</v>
      </c>
      <c r="F2" s="84" t="str">
        <f t="shared" si="4"/>
        <v>26</v>
      </c>
      <c r="G2" s="84" t="str">
        <f t="shared" si="4"/>
        <v>27</v>
      </c>
      <c r="H2" s="84" t="str">
        <f t="shared" si="4"/>
        <v>28</v>
      </c>
      <c r="I2" s="85"/>
      <c r="J2" s="85"/>
      <c r="L2" s="84" t="str">
        <f t="shared" ref="L2:S2" si="5">MATCH(A2,$I:$I,0)</f>
        <v>#N/A</v>
      </c>
      <c r="M2" s="84" t="str">
        <f t="shared" si="5"/>
        <v>#N/A</v>
      </c>
      <c r="N2" s="84">
        <f t="shared" si="5"/>
        <v>45</v>
      </c>
      <c r="O2" s="84" t="str">
        <f t="shared" si="5"/>
        <v>#N/A</v>
      </c>
      <c r="P2" s="84">
        <f t="shared" si="5"/>
        <v>56</v>
      </c>
      <c r="Q2" s="84" t="str">
        <f t="shared" si="5"/>
        <v>#N/A</v>
      </c>
      <c r="R2" s="84">
        <f t="shared" si="5"/>
        <v>25</v>
      </c>
      <c r="S2" s="84">
        <f t="shared" si="5"/>
        <v>36</v>
      </c>
      <c r="U2" s="84">
        <f t="shared" ref="U2:AB2" si="6">MATCH(A2,$J:$J,0)</f>
        <v>33</v>
      </c>
      <c r="V2" s="84" t="str">
        <f t="shared" si="6"/>
        <v>#N/A</v>
      </c>
      <c r="W2" s="84" t="str">
        <f t="shared" si="6"/>
        <v>#N/A</v>
      </c>
      <c r="X2" s="84">
        <f t="shared" si="6"/>
        <v>49</v>
      </c>
      <c r="Y2" s="84" t="str">
        <f t="shared" si="6"/>
        <v>#N/A</v>
      </c>
      <c r="Z2" s="84">
        <f t="shared" si="6"/>
        <v>62</v>
      </c>
      <c r="AA2" s="84" t="str">
        <f t="shared" si="6"/>
        <v>#N/A</v>
      </c>
      <c r="AB2" s="84" t="str">
        <f t="shared" si="6"/>
        <v>#N/A</v>
      </c>
    </row>
    <row r="3">
      <c r="A3" s="84" t="str">
        <f t="shared" ref="A3:H3" si="7">ROW()&amp;COLUMN()</f>
        <v>31</v>
      </c>
      <c r="B3" s="84" t="str">
        <f t="shared" si="7"/>
        <v>32</v>
      </c>
      <c r="C3" s="84" t="str">
        <f t="shared" si="7"/>
        <v>33</v>
      </c>
      <c r="D3" s="84" t="str">
        <f t="shared" si="7"/>
        <v>34</v>
      </c>
      <c r="E3" s="84" t="str">
        <f t="shared" si="7"/>
        <v>35</v>
      </c>
      <c r="F3" s="84" t="str">
        <f t="shared" si="7"/>
        <v>36</v>
      </c>
      <c r="G3" s="84" t="str">
        <f t="shared" si="7"/>
        <v>37</v>
      </c>
      <c r="H3" s="84" t="str">
        <f t="shared" si="7"/>
        <v>38</v>
      </c>
      <c r="I3" s="85"/>
      <c r="J3" s="85"/>
      <c r="L3" s="84">
        <f t="shared" ref="L3:S3" si="8">MATCH(A3,$I:$I,0)</f>
        <v>37</v>
      </c>
      <c r="M3" s="84" t="str">
        <f t="shared" si="8"/>
        <v>#N/A</v>
      </c>
      <c r="N3" s="84" t="str">
        <f t="shared" si="8"/>
        <v>#N/A</v>
      </c>
      <c r="O3" s="84">
        <f t="shared" si="8"/>
        <v>57</v>
      </c>
      <c r="P3" s="84" t="str">
        <f t="shared" si="8"/>
        <v>#N/A</v>
      </c>
      <c r="Q3" s="84">
        <f t="shared" si="8"/>
        <v>26</v>
      </c>
      <c r="R3" s="84" t="str">
        <f t="shared" si="8"/>
        <v>#N/A</v>
      </c>
      <c r="S3" s="84">
        <f t="shared" si="8"/>
        <v>48</v>
      </c>
      <c r="U3" s="84" t="str">
        <f t="shared" ref="U3:AB3" si="9">MATCH(A3,$J:$J,0)</f>
        <v>#N/A</v>
      </c>
      <c r="V3" s="84">
        <f t="shared" si="9"/>
        <v>45</v>
      </c>
      <c r="W3" s="84" t="str">
        <f t="shared" si="9"/>
        <v>#N/A</v>
      </c>
      <c r="X3" s="84" t="str">
        <f t="shared" si="9"/>
        <v>#N/A</v>
      </c>
      <c r="Y3" s="84">
        <f t="shared" si="9"/>
        <v>61</v>
      </c>
      <c r="Z3" s="84" t="str">
        <f t="shared" si="9"/>
        <v>#N/A</v>
      </c>
      <c r="AA3" s="84">
        <f t="shared" si="9"/>
        <v>32</v>
      </c>
      <c r="AB3" s="84" t="str">
        <f t="shared" si="9"/>
        <v>#N/A</v>
      </c>
    </row>
    <row r="4">
      <c r="A4" s="84" t="str">
        <f t="shared" ref="A4:H4" si="10">ROW()&amp;COLUMN()</f>
        <v>41</v>
      </c>
      <c r="B4" s="84" t="str">
        <f t="shared" si="10"/>
        <v>42</v>
      </c>
      <c r="C4" s="84" t="str">
        <f t="shared" si="10"/>
        <v>43</v>
      </c>
      <c r="D4" s="84" t="str">
        <f t="shared" si="10"/>
        <v>44</v>
      </c>
      <c r="E4" s="84" t="str">
        <f t="shared" si="10"/>
        <v>45</v>
      </c>
      <c r="F4" s="84" t="str">
        <f t="shared" si="10"/>
        <v>46</v>
      </c>
      <c r="G4" s="84" t="str">
        <f t="shared" si="10"/>
        <v>47</v>
      </c>
      <c r="H4" s="84" t="str">
        <f t="shared" si="10"/>
        <v>48</v>
      </c>
      <c r="I4" s="85"/>
      <c r="J4" s="85"/>
      <c r="L4" s="84" t="str">
        <f t="shared" ref="L4:S4" si="11">MATCH(A4,$I:$I,0)</f>
        <v>#N/A</v>
      </c>
      <c r="M4" s="84">
        <f t="shared" si="11"/>
        <v>49</v>
      </c>
      <c r="N4" s="84" t="str">
        <f t="shared" si="11"/>
        <v>#N/A</v>
      </c>
      <c r="O4" s="84" t="str">
        <f t="shared" si="11"/>
        <v>#N/A</v>
      </c>
      <c r="P4" s="84">
        <f t="shared" si="11"/>
        <v>27</v>
      </c>
      <c r="Q4" s="84" t="str">
        <f t="shared" si="11"/>
        <v>#N/A</v>
      </c>
      <c r="R4" s="84">
        <f t="shared" si="11"/>
        <v>38</v>
      </c>
      <c r="S4" s="84">
        <f t="shared" si="11"/>
        <v>60</v>
      </c>
      <c r="U4" s="84">
        <f t="shared" ref="U4:AB4" si="12">MATCH(A4,$J:$J,0)</f>
        <v>44</v>
      </c>
      <c r="V4" s="84" t="str">
        <f t="shared" si="12"/>
        <v>#N/A</v>
      </c>
      <c r="W4" s="84">
        <f t="shared" si="12"/>
        <v>57</v>
      </c>
      <c r="X4" s="84" t="str">
        <f t="shared" si="12"/>
        <v>#N/A</v>
      </c>
      <c r="Y4" s="84" t="str">
        <f t="shared" si="12"/>
        <v>#N/A</v>
      </c>
      <c r="Z4" s="84">
        <f t="shared" si="12"/>
        <v>31</v>
      </c>
      <c r="AA4" s="84" t="str">
        <f t="shared" si="12"/>
        <v>#N/A</v>
      </c>
      <c r="AB4" s="84" t="str">
        <f t="shared" si="12"/>
        <v>#N/A</v>
      </c>
    </row>
    <row r="5">
      <c r="A5" s="84" t="str">
        <f t="shared" ref="A5:H5" si="13">ROW()&amp;COLUMN()</f>
        <v>51</v>
      </c>
      <c r="B5" s="84" t="str">
        <f t="shared" si="13"/>
        <v>52</v>
      </c>
      <c r="C5" s="84" t="str">
        <f t="shared" si="13"/>
        <v>53</v>
      </c>
      <c r="D5" s="84" t="str">
        <f t="shared" si="13"/>
        <v>54</v>
      </c>
      <c r="E5" s="84" t="str">
        <f t="shared" si="13"/>
        <v>55</v>
      </c>
      <c r="F5" s="84" t="str">
        <f t="shared" si="13"/>
        <v>56</v>
      </c>
      <c r="G5" s="84" t="str">
        <f t="shared" si="13"/>
        <v>57</v>
      </c>
      <c r="H5" s="84" t="str">
        <f t="shared" si="13"/>
        <v>58</v>
      </c>
      <c r="I5" s="85"/>
      <c r="J5" s="85"/>
      <c r="L5" s="84">
        <f t="shared" ref="L5:S5" si="14">MATCH(A5,$I:$I,0)</f>
        <v>50</v>
      </c>
      <c r="M5" s="84" t="str">
        <f t="shared" si="14"/>
        <v>#N/A</v>
      </c>
      <c r="N5" s="84">
        <f t="shared" si="14"/>
        <v>61</v>
      </c>
      <c r="O5" s="84" t="str">
        <f t="shared" si="14"/>
        <v>#N/A</v>
      </c>
      <c r="P5" s="84" t="str">
        <f t="shared" si="14"/>
        <v>#N/A</v>
      </c>
      <c r="Q5" s="84">
        <f t="shared" si="14"/>
        <v>39</v>
      </c>
      <c r="R5" s="84" t="str">
        <f t="shared" si="14"/>
        <v>#N/A</v>
      </c>
      <c r="S5" s="84" t="str">
        <f t="shared" si="14"/>
        <v>#N/A</v>
      </c>
      <c r="U5" s="84" t="str">
        <f t="shared" ref="U5:AB5" si="15">MATCH(A5,$J:$J,0)</f>
        <v>#N/A</v>
      </c>
      <c r="V5" s="84">
        <f t="shared" si="15"/>
        <v>56</v>
      </c>
      <c r="W5" s="84" t="str">
        <f t="shared" si="15"/>
        <v>#N/A</v>
      </c>
      <c r="X5" s="84">
        <f t="shared" si="15"/>
        <v>27</v>
      </c>
      <c r="Y5" s="84" t="str">
        <f t="shared" si="15"/>
        <v>#N/A</v>
      </c>
      <c r="Z5" s="84" t="str">
        <f t="shared" si="15"/>
        <v>#N/A</v>
      </c>
      <c r="AA5" s="84">
        <f t="shared" si="15"/>
        <v>43</v>
      </c>
      <c r="AB5" s="84">
        <f t="shared" si="15"/>
        <v>30</v>
      </c>
    </row>
    <row r="6">
      <c r="A6" s="84" t="str">
        <f t="shared" ref="A6:H6" si="16">ROW()&amp;COLUMN()</f>
        <v>61</v>
      </c>
      <c r="B6" s="84" t="str">
        <f t="shared" si="16"/>
        <v>62</v>
      </c>
      <c r="C6" s="84" t="str">
        <f t="shared" si="16"/>
        <v>63</v>
      </c>
      <c r="D6" s="84" t="str">
        <f t="shared" si="16"/>
        <v>64</v>
      </c>
      <c r="E6" s="84" t="str">
        <f t="shared" si="16"/>
        <v>65</v>
      </c>
      <c r="F6" s="84" t="str">
        <f t="shared" si="16"/>
        <v>66</v>
      </c>
      <c r="G6" s="84" t="str">
        <f t="shared" si="16"/>
        <v>67</v>
      </c>
      <c r="H6" s="84" t="str">
        <f t="shared" si="16"/>
        <v>68</v>
      </c>
      <c r="I6" s="85"/>
      <c r="J6" s="85"/>
      <c r="L6" s="84" t="str">
        <f t="shared" ref="L6:S6" si="17">MATCH(A6,$I:$I,0)</f>
        <v>#N/A</v>
      </c>
      <c r="M6" s="84">
        <f t="shared" si="17"/>
        <v>62</v>
      </c>
      <c r="N6" s="84" t="str">
        <f t="shared" si="17"/>
        <v>#N/A</v>
      </c>
      <c r="O6" s="84">
        <f t="shared" si="17"/>
        <v>31</v>
      </c>
      <c r="P6" s="84" t="str">
        <f t="shared" si="17"/>
        <v>#N/A</v>
      </c>
      <c r="Q6" s="84" t="str">
        <f t="shared" si="17"/>
        <v>#N/A</v>
      </c>
      <c r="R6" s="84">
        <f t="shared" si="17"/>
        <v>51</v>
      </c>
      <c r="S6" s="84" t="str">
        <f t="shared" si="17"/>
        <v>#N/A</v>
      </c>
      <c r="U6" s="84">
        <f t="shared" ref="U6:AB6" si="18">MATCH(A6,$J:$J,0)</f>
        <v>55</v>
      </c>
      <c r="V6" s="84" t="str">
        <f t="shared" si="18"/>
        <v>#N/A</v>
      </c>
      <c r="W6" s="84">
        <f t="shared" si="18"/>
        <v>26</v>
      </c>
      <c r="X6" s="84" t="str">
        <f t="shared" si="18"/>
        <v>#N/A</v>
      </c>
      <c r="Y6" s="84">
        <f t="shared" si="18"/>
        <v>39</v>
      </c>
      <c r="Z6" s="84" t="str">
        <f t="shared" si="18"/>
        <v>#N/A</v>
      </c>
      <c r="AA6" s="84" t="str">
        <f t="shared" si="18"/>
        <v>#N/A</v>
      </c>
      <c r="AB6" s="84">
        <f t="shared" si="18"/>
        <v>42</v>
      </c>
    </row>
    <row r="7">
      <c r="A7" s="84" t="str">
        <f t="shared" ref="A7:H7" si="19">ROW()&amp;COLUMN()</f>
        <v>71</v>
      </c>
      <c r="B7" s="84" t="str">
        <f t="shared" si="19"/>
        <v>72</v>
      </c>
      <c r="C7" s="84" t="str">
        <f t="shared" si="19"/>
        <v>73</v>
      </c>
      <c r="D7" s="84" t="str">
        <f t="shared" si="19"/>
        <v>74</v>
      </c>
      <c r="E7" s="84" t="str">
        <f t="shared" si="19"/>
        <v>75</v>
      </c>
      <c r="F7" s="84" t="str">
        <f t="shared" si="19"/>
        <v>76</v>
      </c>
      <c r="G7" s="84" t="str">
        <f t="shared" si="19"/>
        <v>77</v>
      </c>
      <c r="H7" s="84" t="str">
        <f t="shared" si="19"/>
        <v>78</v>
      </c>
      <c r="I7" s="85"/>
      <c r="J7" s="85"/>
      <c r="L7" s="84">
        <f t="shared" ref="L7:S7" si="20">MATCH(A7,$I:$I,0)</f>
        <v>63</v>
      </c>
      <c r="M7" s="84" t="str">
        <f t="shared" si="20"/>
        <v>#N/A</v>
      </c>
      <c r="N7" s="84">
        <f t="shared" si="20"/>
        <v>32</v>
      </c>
      <c r="O7" s="84" t="str">
        <f t="shared" si="20"/>
        <v>#N/A</v>
      </c>
      <c r="P7" s="84">
        <f t="shared" si="20"/>
        <v>43</v>
      </c>
      <c r="Q7" s="84" t="str">
        <f t="shared" si="20"/>
        <v>#N/A</v>
      </c>
      <c r="R7" s="84" t="str">
        <f t="shared" si="20"/>
        <v>#N/A</v>
      </c>
      <c r="S7" s="84" t="str">
        <f t="shared" si="20"/>
        <v>#N/A</v>
      </c>
      <c r="U7" s="84" t="str">
        <f t="shared" ref="U7:AB7" si="21">MATCH(A7,$J:$J,0)</f>
        <v>#N/A</v>
      </c>
      <c r="V7" s="84">
        <f t="shared" si="21"/>
        <v>25</v>
      </c>
      <c r="W7" s="84" t="str">
        <f t="shared" si="21"/>
        <v>#N/A</v>
      </c>
      <c r="X7" s="84">
        <f t="shared" si="21"/>
        <v>38</v>
      </c>
      <c r="Y7" s="84" t="str">
        <f t="shared" si="21"/>
        <v>#N/A</v>
      </c>
      <c r="Z7" s="84">
        <f t="shared" si="21"/>
        <v>51</v>
      </c>
      <c r="AA7" s="84" t="str">
        <f t="shared" si="21"/>
        <v>#N/A</v>
      </c>
      <c r="AB7" s="84">
        <f t="shared" si="21"/>
        <v>54</v>
      </c>
    </row>
    <row r="8">
      <c r="A8" s="84" t="str">
        <f t="shared" ref="A8:H8" si="22">ROW()&amp;COLUMN()</f>
        <v>81</v>
      </c>
      <c r="B8" s="84" t="str">
        <f t="shared" si="22"/>
        <v>82</v>
      </c>
      <c r="C8" s="84" t="str">
        <f t="shared" si="22"/>
        <v>83</v>
      </c>
      <c r="D8" s="84" t="str">
        <f t="shared" si="22"/>
        <v>84</v>
      </c>
      <c r="E8" s="84" t="str">
        <f t="shared" si="22"/>
        <v>85</v>
      </c>
      <c r="F8" s="84" t="str">
        <f t="shared" si="22"/>
        <v>86</v>
      </c>
      <c r="G8" s="84" t="str">
        <f t="shared" si="22"/>
        <v>87</v>
      </c>
      <c r="H8" s="84" t="str">
        <f t="shared" si="22"/>
        <v>88</v>
      </c>
      <c r="I8" s="85"/>
      <c r="J8" s="85"/>
      <c r="L8" s="84" t="str">
        <f t="shared" ref="L8:S8" si="23">MATCH(A8,$I:$I,0)</f>
        <v>#N/A</v>
      </c>
      <c r="M8" s="84" t="str">
        <f t="shared" si="23"/>
        <v>#N/A</v>
      </c>
      <c r="N8" s="84" t="str">
        <f t="shared" si="23"/>
        <v>#N/A</v>
      </c>
      <c r="O8" s="84" t="str">
        <f t="shared" si="23"/>
        <v>#N/A</v>
      </c>
      <c r="P8" s="84">
        <f t="shared" si="23"/>
        <v>30</v>
      </c>
      <c r="Q8" s="84">
        <f t="shared" si="23"/>
        <v>42</v>
      </c>
      <c r="R8" s="84">
        <f t="shared" si="23"/>
        <v>54</v>
      </c>
      <c r="S8" s="84" t="str">
        <f t="shared" si="23"/>
        <v>#N/A</v>
      </c>
      <c r="U8" s="84">
        <f t="shared" ref="U8:AB8" si="24">MATCH(A8,$J:$J,0)</f>
        <v>24</v>
      </c>
      <c r="V8" s="84">
        <f t="shared" si="24"/>
        <v>36</v>
      </c>
      <c r="W8" s="84">
        <f t="shared" si="24"/>
        <v>48</v>
      </c>
      <c r="X8" s="84">
        <f t="shared" si="24"/>
        <v>60</v>
      </c>
      <c r="Y8" s="84" t="str">
        <f t="shared" si="24"/>
        <v>#N/A</v>
      </c>
      <c r="Z8" s="84" t="str">
        <f t="shared" si="24"/>
        <v>#N/A</v>
      </c>
      <c r="AA8" s="84" t="str">
        <f t="shared" si="24"/>
        <v>#N/A</v>
      </c>
      <c r="AB8" s="84" t="str">
        <f t="shared" si="24"/>
        <v>#N/A</v>
      </c>
    </row>
    <row r="9">
      <c r="I9" s="85"/>
      <c r="J9" s="85"/>
    </row>
    <row r="10">
      <c r="I10" s="85"/>
      <c r="J10" s="85"/>
    </row>
    <row r="11">
      <c r="I11" s="85"/>
      <c r="J11" s="85"/>
      <c r="L11" s="84" t="str">
        <f t="shared" ref="L11:S11" si="25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11" s="84" t="str">
        <f t="shared" si="25"/>
        <v>двссыл(адрес(33,6))&amp;":"&amp;двссыл(адрес(33,7))</v>
      </c>
      <c r="N11" s="84" t="str">
        <f t="shared" si="25"/>
        <v/>
      </c>
      <c r="O11" s="84" t="str">
        <f t="shared" si="25"/>
        <v>двссыл(адрес(44,6))&amp;":"&amp;двссыл(адрес(44,7))</v>
      </c>
      <c r="P11" s="84" t="str">
        <f t="shared" si="25"/>
        <v/>
      </c>
      <c r="Q11" s="84" t="str">
        <f t="shared" si="25"/>
        <v>двссыл(адрес(55,6))&amp;":"&amp;двссыл(адрес(55,7))</v>
      </c>
      <c r="R11" s="84" t="str">
        <f t="shared" si="25"/>
        <v/>
      </c>
      <c r="S11" s="84" t="str">
        <f t="shared" si="25"/>
        <v>двссыл(адрес(24,6))&amp;":"&amp;двссыл(адрес(24,7))</v>
      </c>
      <c r="U11" s="84" t="str">
        <f t="shared" ref="U11:AB11" si="26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11" s="84" t="str">
        <f t="shared" si="26"/>
        <v/>
      </c>
      <c r="W11" s="84" t="str">
        <f t="shared" si="26"/>
        <v>двссыл(адрес(37,7))&amp;":"&amp;двссыл(адрес(37,6))</v>
      </c>
      <c r="X11" s="84" t="str">
        <f t="shared" si="26"/>
        <v/>
      </c>
      <c r="Y11" s="84" t="str">
        <f t="shared" si="26"/>
        <v>двссыл(адрес(50,7))&amp;":"&amp;двссыл(адрес(50,6))</v>
      </c>
      <c r="Z11" s="84" t="str">
        <f t="shared" si="26"/>
        <v/>
      </c>
      <c r="AA11" s="84" t="str">
        <f t="shared" si="26"/>
        <v>двссыл(адрес(63,7))&amp;":"&amp;двссыл(адрес(63,6))</v>
      </c>
      <c r="AB11" s="84" t="str">
        <f t="shared" si="26"/>
        <v/>
      </c>
    </row>
    <row r="12">
      <c r="I12" s="85"/>
      <c r="J12" s="85"/>
      <c r="L12" s="84" t="str">
        <f t="shared" ref="L12:S12" si="27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12" s="84" t="str">
        <f t="shared" si="27"/>
        <v>ЕСЛИ(длстр(двссыл(адрес(строка()-1, столбец())))=1,"",двссыл(адрес(33,6))-двссыл(адрес(33,7)))</v>
      </c>
      <c r="N12" s="84" t="str">
        <f t="shared" si="27"/>
        <v/>
      </c>
      <c r="O12" s="84" t="str">
        <f t="shared" si="27"/>
        <v>ЕСЛИ(длстр(двссыл(адрес(строка()-1, столбец())))=1,"",двссыл(адрес(44,6))-двссыл(адрес(44,7)))</v>
      </c>
      <c r="P12" s="84" t="str">
        <f t="shared" si="27"/>
        <v/>
      </c>
      <c r="Q12" s="84" t="str">
        <f t="shared" si="27"/>
        <v>ЕСЛИ(длстр(двссыл(адрес(строка()-1, столбец())))=1,"",двссыл(адрес(55,6))-двссыл(адрес(55,7)))</v>
      </c>
      <c r="R12" s="84" t="str">
        <f t="shared" si="27"/>
        <v/>
      </c>
      <c r="S12" s="84" t="str">
        <f t="shared" si="27"/>
        <v>ЕСЛИ(длстр(двссыл(адрес(строка()-1, столбец())))=1,"",двссыл(адрес(24,6))-двссыл(адрес(24,7)))</v>
      </c>
      <c r="U12" s="84" t="str">
        <f t="shared" ref="U12:AB12" si="28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12" s="84" t="str">
        <f t="shared" si="28"/>
        <v/>
      </c>
      <c r="W12" s="84" t="str">
        <f t="shared" si="28"/>
        <v>ЕСЛИ(длстр(двссыл(адрес(строка()-1, столбец())))=1,"",двссыл(адрес(37,7))-двссыл(адрес(37,6)))</v>
      </c>
      <c r="X12" s="84" t="str">
        <f t="shared" si="28"/>
        <v/>
      </c>
      <c r="Y12" s="84" t="str">
        <f t="shared" si="28"/>
        <v>ЕСЛИ(длстр(двссыл(адрес(строка()-1, столбец())))=1,"",двссыл(адрес(50,7))-двссыл(адрес(50,6)))</v>
      </c>
      <c r="Z12" s="84" t="str">
        <f t="shared" si="28"/>
        <v/>
      </c>
      <c r="AA12" s="84" t="str">
        <f t="shared" si="28"/>
        <v>ЕСЛИ(длстр(двссыл(адрес(строка()-1, столбец())))=1,"",двссыл(адрес(63,7))-двссыл(адрес(63,6)))</v>
      </c>
      <c r="AB12" s="84" t="str">
        <f t="shared" si="28"/>
        <v/>
      </c>
    </row>
    <row r="13">
      <c r="I13" s="85"/>
      <c r="J13" s="85"/>
      <c r="L13" s="84" t="str">
        <f t="shared" ref="L13:S13" si="29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13" s="84" t="str">
        <f t="shared" si="29"/>
        <v/>
      </c>
      <c r="N13" s="84" t="str">
        <f t="shared" si="29"/>
        <v>двссыл(адрес(45,6))&amp;":"&amp;двссыл(адрес(45,7))</v>
      </c>
      <c r="O13" s="84" t="str">
        <f t="shared" si="29"/>
        <v/>
      </c>
      <c r="P13" s="84" t="str">
        <f t="shared" si="29"/>
        <v>двссыл(адрес(56,6))&amp;":"&amp;двссыл(адрес(56,7))</v>
      </c>
      <c r="Q13" s="84" t="str">
        <f t="shared" si="29"/>
        <v/>
      </c>
      <c r="R13" s="84" t="str">
        <f t="shared" si="29"/>
        <v>двссыл(адрес(25,6))&amp;":"&amp;двссыл(адрес(25,7))</v>
      </c>
      <c r="S13" s="84" t="str">
        <f t="shared" si="29"/>
        <v>двссыл(адрес(36,6))&amp;":"&amp;двссыл(адрес(36,7))</v>
      </c>
      <c r="U13" s="84" t="str">
        <f t="shared" ref="U13:AB13" si="30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двссыл(адрес(33,7))&amp;":"&amp;двссыл(адрес(33,6))</v>
      </c>
      <c r="V13" s="84" t="str">
        <f t="shared" si="30"/>
        <v/>
      </c>
      <c r="W13" s="84" t="str">
        <f t="shared" si="30"/>
        <v/>
      </c>
      <c r="X13" s="84" t="str">
        <f t="shared" si="30"/>
        <v>двссыл(адрес(49,7))&amp;":"&amp;двссыл(адрес(49,6))</v>
      </c>
      <c r="Y13" s="84" t="str">
        <f t="shared" si="30"/>
        <v/>
      </c>
      <c r="Z13" s="84" t="str">
        <f t="shared" si="30"/>
        <v>двссыл(адрес(62,7))&amp;":"&amp;двссыл(адрес(62,6))</v>
      </c>
      <c r="AA13" s="84" t="str">
        <f t="shared" si="30"/>
        <v/>
      </c>
      <c r="AB13" s="84" t="str">
        <f t="shared" si="30"/>
        <v/>
      </c>
    </row>
    <row r="14">
      <c r="I14" s="85"/>
      <c r="J14" s="85"/>
      <c r="L14" s="84" t="str">
        <f t="shared" ref="L14:S14" si="31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14" s="84" t="str">
        <f t="shared" si="31"/>
        <v/>
      </c>
      <c r="N14" s="84" t="str">
        <f t="shared" si="31"/>
        <v>ЕСЛИ(длстр(двссыл(адрес(строка()-1, столбец())))=1,"",двссыл(адрес(45,6))-двссыл(адрес(45,7)))</v>
      </c>
      <c r="O14" s="84" t="str">
        <f t="shared" si="31"/>
        <v/>
      </c>
      <c r="P14" s="84" t="str">
        <f t="shared" si="31"/>
        <v>ЕСЛИ(длстр(двссыл(адрес(строка()-1, столбец())))=1,"",двссыл(адрес(56,6))-двссыл(адрес(56,7)))</v>
      </c>
      <c r="Q14" s="84" t="str">
        <f t="shared" si="31"/>
        <v/>
      </c>
      <c r="R14" s="84" t="str">
        <f t="shared" si="31"/>
        <v>ЕСЛИ(длстр(двссыл(адрес(строка()-1, столбец())))=1,"",двссыл(адрес(25,6))-двссыл(адрес(25,7)))</v>
      </c>
      <c r="S14" s="84" t="str">
        <f t="shared" si="31"/>
        <v>ЕСЛИ(длстр(двссыл(адрес(строка()-1, столбец())))=1,"",двссыл(адрес(36,6))-двссыл(адрес(36,7)))</v>
      </c>
      <c r="U14" s="84" t="str">
        <f t="shared" ref="U14:AB14" si="32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ЕСЛИ(длстр(двссыл(адрес(строка()-1, столбец())))=1,"",двссыл(адрес(33,7))-двссыл(адрес(33,6)))</v>
      </c>
      <c r="V14" s="84" t="str">
        <f t="shared" si="32"/>
        <v/>
      </c>
      <c r="W14" s="84" t="str">
        <f t="shared" si="32"/>
        <v/>
      </c>
      <c r="X14" s="84" t="str">
        <f t="shared" si="32"/>
        <v>ЕСЛИ(длстр(двссыл(адрес(строка()-1, столбец())))=1,"",двссыл(адрес(49,7))-двссыл(адрес(49,6)))</v>
      </c>
      <c r="Y14" s="84" t="str">
        <f t="shared" si="32"/>
        <v/>
      </c>
      <c r="Z14" s="84" t="str">
        <f t="shared" si="32"/>
        <v>ЕСЛИ(длстр(двссыл(адрес(строка()-1, столбец())))=1,"",двссыл(адрес(62,7))-двссыл(адрес(62,6)))</v>
      </c>
      <c r="AA14" s="84" t="str">
        <f t="shared" si="32"/>
        <v/>
      </c>
      <c r="AB14" s="84" t="str">
        <f t="shared" si="32"/>
        <v/>
      </c>
    </row>
    <row r="15">
      <c r="I15" s="85"/>
      <c r="J15" s="85"/>
      <c r="L15" s="84" t="str">
        <f t="shared" ref="L15:S15" si="33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>двссыл(адрес(37,6))&amp;":"&amp;двссыл(адрес(37,7))</v>
      </c>
      <c r="M15" s="84" t="str">
        <f t="shared" si="33"/>
        <v/>
      </c>
      <c r="N15" s="84" t="str">
        <f t="shared" si="33"/>
        <v/>
      </c>
      <c r="O15" s="84" t="str">
        <f t="shared" si="33"/>
        <v>двссыл(адрес(57,6))&amp;":"&amp;двссыл(адрес(57,7))</v>
      </c>
      <c r="P15" s="84" t="str">
        <f t="shared" si="33"/>
        <v/>
      </c>
      <c r="Q15" s="84" t="str">
        <f t="shared" si="33"/>
        <v>двссыл(адрес(26,6))&amp;":"&amp;двссыл(адрес(26,7))</v>
      </c>
      <c r="R15" s="84" t="str">
        <f t="shared" si="33"/>
        <v/>
      </c>
      <c r="S15" s="84" t="str">
        <f t="shared" si="33"/>
        <v>двссыл(адрес(48,6))&amp;":"&amp;двссыл(адрес(48,7))</v>
      </c>
      <c r="U15" s="84" t="str">
        <f t="shared" ref="U15:AB15" si="34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15" s="84" t="str">
        <f t="shared" si="34"/>
        <v>двссыл(адрес(45,7))&amp;":"&amp;двссыл(адрес(45,6))</v>
      </c>
      <c r="W15" s="84" t="str">
        <f t="shared" si="34"/>
        <v/>
      </c>
      <c r="X15" s="84" t="str">
        <f t="shared" si="34"/>
        <v/>
      </c>
      <c r="Y15" s="84" t="str">
        <f t="shared" si="34"/>
        <v>двссыл(адрес(61,7))&amp;":"&amp;двссыл(адрес(61,6))</v>
      </c>
      <c r="Z15" s="84" t="str">
        <f t="shared" si="34"/>
        <v/>
      </c>
      <c r="AA15" s="84" t="str">
        <f t="shared" si="34"/>
        <v>двссыл(адрес(32,7))&amp;":"&amp;двссыл(адрес(32,6))</v>
      </c>
      <c r="AB15" s="84" t="str">
        <f t="shared" si="34"/>
        <v/>
      </c>
    </row>
    <row r="16">
      <c r="I16" s="85"/>
      <c r="J16" s="85"/>
      <c r="L16" s="84" t="str">
        <f t="shared" ref="L16:S16" si="35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>ЕСЛИ(длстр(двссыл(адрес(строка()-1, столбец())))=1,"",двссыл(адрес(37,6))-двссыл(адрес(37,7)))</v>
      </c>
      <c r="M16" s="84" t="str">
        <f t="shared" si="35"/>
        <v/>
      </c>
      <c r="N16" s="84" t="str">
        <f t="shared" si="35"/>
        <v/>
      </c>
      <c r="O16" s="84" t="str">
        <f t="shared" si="35"/>
        <v>ЕСЛИ(длстр(двссыл(адрес(строка()-1, столбец())))=1,"",двссыл(адрес(57,6))-двссыл(адрес(57,7)))</v>
      </c>
      <c r="P16" s="84" t="str">
        <f t="shared" si="35"/>
        <v/>
      </c>
      <c r="Q16" s="84" t="str">
        <f t="shared" si="35"/>
        <v>ЕСЛИ(длстр(двссыл(адрес(строка()-1, столбец())))=1,"",двссыл(адрес(26,6))-двссыл(адрес(26,7)))</v>
      </c>
      <c r="R16" s="84" t="str">
        <f t="shared" si="35"/>
        <v/>
      </c>
      <c r="S16" s="84" t="str">
        <f t="shared" si="35"/>
        <v>ЕСЛИ(длстр(двссыл(адрес(строка()-1, столбец())))=1,"",двссыл(адрес(48,6))-двссыл(адрес(48,7)))</v>
      </c>
      <c r="U16" s="84" t="str">
        <f t="shared" ref="U16:AB16" si="36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16" s="84" t="str">
        <f t="shared" si="36"/>
        <v>ЕСЛИ(длстр(двссыл(адрес(строка()-1, столбец())))=1,"",двссыл(адрес(45,7))-двссыл(адрес(45,6)))</v>
      </c>
      <c r="W16" s="84" t="str">
        <f t="shared" si="36"/>
        <v/>
      </c>
      <c r="X16" s="84" t="str">
        <f t="shared" si="36"/>
        <v/>
      </c>
      <c r="Y16" s="84" t="str">
        <f t="shared" si="36"/>
        <v>ЕСЛИ(длстр(двссыл(адрес(строка()-1, столбец())))=1,"",двссыл(адрес(61,7))-двссыл(адрес(61,6)))</v>
      </c>
      <c r="Z16" s="84" t="str">
        <f t="shared" si="36"/>
        <v/>
      </c>
      <c r="AA16" s="84" t="str">
        <f t="shared" si="36"/>
        <v>ЕСЛИ(длстр(двссыл(адрес(строка()-1, столбец())))=1,"",двссыл(адрес(32,7))-двссыл(адрес(32,6)))</v>
      </c>
      <c r="AB16" s="84" t="str">
        <f t="shared" si="36"/>
        <v/>
      </c>
    </row>
    <row r="17">
      <c r="I17" s="85"/>
      <c r="J17" s="85"/>
      <c r="L17" s="84" t="str">
        <f t="shared" ref="L17:S17" si="37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17" s="84" t="str">
        <f t="shared" si="37"/>
        <v>двссыл(адрес(49,6))&amp;":"&amp;двссыл(адрес(49,7))</v>
      </c>
      <c r="N17" s="84" t="str">
        <f t="shared" si="37"/>
        <v/>
      </c>
      <c r="O17" s="84" t="str">
        <f t="shared" si="37"/>
        <v/>
      </c>
      <c r="P17" s="84" t="str">
        <f t="shared" si="37"/>
        <v>двссыл(адрес(27,6))&amp;":"&amp;двссыл(адрес(27,7))</v>
      </c>
      <c r="Q17" s="84" t="str">
        <f t="shared" si="37"/>
        <v/>
      </c>
      <c r="R17" s="84" t="str">
        <f t="shared" si="37"/>
        <v>двссыл(адрес(38,6))&amp;":"&amp;двссыл(адрес(38,7))</v>
      </c>
      <c r="S17" s="84" t="str">
        <f t="shared" si="37"/>
        <v>двссыл(адрес(60,6))&amp;":"&amp;двссыл(адрес(60,7))</v>
      </c>
      <c r="U17" s="84" t="str">
        <f t="shared" ref="U17:AB17" si="38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двссыл(адрес(44,7))&amp;":"&amp;двссыл(адрес(44,6))</v>
      </c>
      <c r="V17" s="84" t="str">
        <f t="shared" si="38"/>
        <v/>
      </c>
      <c r="W17" s="84" t="str">
        <f t="shared" si="38"/>
        <v>двссыл(адрес(57,7))&amp;":"&amp;двссыл(адрес(57,6))</v>
      </c>
      <c r="X17" s="84" t="str">
        <f t="shared" si="38"/>
        <v/>
      </c>
      <c r="Y17" s="84" t="str">
        <f t="shared" si="38"/>
        <v/>
      </c>
      <c r="Z17" s="84" t="str">
        <f t="shared" si="38"/>
        <v>двссыл(адрес(31,7))&amp;":"&amp;двссыл(адрес(31,6))</v>
      </c>
      <c r="AA17" s="84" t="str">
        <f t="shared" si="38"/>
        <v/>
      </c>
      <c r="AB17" s="84" t="str">
        <f t="shared" si="38"/>
        <v/>
      </c>
    </row>
    <row r="18">
      <c r="I18" s="85"/>
      <c r="J18" s="85"/>
      <c r="L18" s="84" t="str">
        <f t="shared" ref="L18:S18" si="39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18" s="84" t="str">
        <f t="shared" si="39"/>
        <v>ЕСЛИ(длстр(двссыл(адрес(строка()-1, столбец())))=1,"",двссыл(адрес(49,6))-двссыл(адрес(49,7)))</v>
      </c>
      <c r="N18" s="84" t="str">
        <f t="shared" si="39"/>
        <v/>
      </c>
      <c r="O18" s="84" t="str">
        <f t="shared" si="39"/>
        <v/>
      </c>
      <c r="P18" s="84" t="str">
        <f t="shared" si="39"/>
        <v>ЕСЛИ(длстр(двссыл(адрес(строка()-1, столбец())))=1,"",двссыл(адрес(27,6))-двссыл(адрес(27,7)))</v>
      </c>
      <c r="Q18" s="84" t="str">
        <f t="shared" si="39"/>
        <v/>
      </c>
      <c r="R18" s="84" t="str">
        <f t="shared" si="39"/>
        <v>ЕСЛИ(длстр(двссыл(адрес(строка()-1, столбец())))=1,"",двссыл(адрес(38,6))-двссыл(адрес(38,7)))</v>
      </c>
      <c r="S18" s="84" t="str">
        <f t="shared" si="39"/>
        <v>ЕСЛИ(длстр(двссыл(адрес(строка()-1, столбец())))=1,"",двссыл(адрес(60,6))-двссыл(адрес(60,7)))</v>
      </c>
      <c r="U18" s="84" t="str">
        <f t="shared" ref="U18:AB18" si="40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ЕСЛИ(длстр(двссыл(адрес(строка()-1, столбец())))=1,"",двссыл(адрес(44,7))-двссыл(адрес(44,6)))</v>
      </c>
      <c r="V18" s="84" t="str">
        <f t="shared" si="40"/>
        <v/>
      </c>
      <c r="W18" s="84" t="str">
        <f t="shared" si="40"/>
        <v>ЕСЛИ(длстр(двссыл(адрес(строка()-1, столбец())))=1,"",двссыл(адрес(57,7))-двссыл(адрес(57,6)))</v>
      </c>
      <c r="X18" s="84" t="str">
        <f t="shared" si="40"/>
        <v/>
      </c>
      <c r="Y18" s="84" t="str">
        <f t="shared" si="40"/>
        <v/>
      </c>
      <c r="Z18" s="84" t="str">
        <f t="shared" si="40"/>
        <v>ЕСЛИ(длстр(двссыл(адрес(строка()-1, столбец())))=1,"",двссыл(адрес(31,7))-двссыл(адрес(31,6)))</v>
      </c>
      <c r="AA18" s="84" t="str">
        <f t="shared" si="40"/>
        <v/>
      </c>
      <c r="AB18" s="84" t="str">
        <f t="shared" si="40"/>
        <v/>
      </c>
    </row>
    <row r="19">
      <c r="I19" s="85"/>
      <c r="J19" s="85"/>
      <c r="L19" s="84" t="str">
        <f t="shared" ref="L19:S19" si="41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>двссыл(адрес(50,6))&amp;":"&amp;двссыл(адрес(50,7))</v>
      </c>
      <c r="M19" s="84" t="str">
        <f t="shared" si="41"/>
        <v/>
      </c>
      <c r="N19" s="84" t="str">
        <f t="shared" si="41"/>
        <v>двссыл(адрес(61,6))&amp;":"&amp;двссыл(адрес(61,7))</v>
      </c>
      <c r="O19" s="84" t="str">
        <f t="shared" si="41"/>
        <v/>
      </c>
      <c r="P19" s="84" t="str">
        <f t="shared" si="41"/>
        <v/>
      </c>
      <c r="Q19" s="84" t="str">
        <f t="shared" si="41"/>
        <v>двссыл(адрес(39,6))&amp;":"&amp;двссыл(адрес(39,7))</v>
      </c>
      <c r="R19" s="84" t="str">
        <f t="shared" si="41"/>
        <v/>
      </c>
      <c r="S19" s="84" t="str">
        <f t="shared" si="41"/>
        <v/>
      </c>
      <c r="U19" s="84" t="str">
        <f t="shared" ref="U19:AB19" si="42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19" s="84" t="str">
        <f t="shared" si="42"/>
        <v>двссыл(адрес(56,7))&amp;":"&amp;двссыл(адрес(56,6))</v>
      </c>
      <c r="W19" s="84" t="str">
        <f t="shared" si="42"/>
        <v/>
      </c>
      <c r="X19" s="84" t="str">
        <f t="shared" si="42"/>
        <v>двссыл(адрес(27,7))&amp;":"&amp;двссыл(адрес(27,6))</v>
      </c>
      <c r="Y19" s="84" t="str">
        <f t="shared" si="42"/>
        <v/>
      </c>
      <c r="Z19" s="84" t="str">
        <f t="shared" si="42"/>
        <v/>
      </c>
      <c r="AA19" s="84" t="str">
        <f t="shared" si="42"/>
        <v>двссыл(адрес(43,7))&amp;":"&amp;двссыл(адрес(43,6))</v>
      </c>
      <c r="AB19" s="84" t="str">
        <f t="shared" si="42"/>
        <v>двссыл(адрес(30,7))&amp;":"&amp;двссыл(адрес(30,6))</v>
      </c>
    </row>
    <row r="20">
      <c r="I20" s="85"/>
      <c r="J20" s="85"/>
      <c r="L20" s="84" t="str">
        <f t="shared" ref="L20:S20" si="43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>ЕСЛИ(длстр(двссыл(адрес(строка()-1, столбец())))=1,"",двссыл(адрес(50,6))-двссыл(адрес(50,7)))</v>
      </c>
      <c r="M20" s="84" t="str">
        <f t="shared" si="43"/>
        <v/>
      </c>
      <c r="N20" s="84" t="str">
        <f t="shared" si="43"/>
        <v>ЕСЛИ(длстр(двссыл(адрес(строка()-1, столбец())))=1,"",двссыл(адрес(61,6))-двссыл(адрес(61,7)))</v>
      </c>
      <c r="O20" s="84" t="str">
        <f t="shared" si="43"/>
        <v/>
      </c>
      <c r="P20" s="84" t="str">
        <f t="shared" si="43"/>
        <v/>
      </c>
      <c r="Q20" s="84" t="str">
        <f t="shared" si="43"/>
        <v>ЕСЛИ(длстр(двссыл(адрес(строка()-1, столбец())))=1,"",двссыл(адрес(39,6))-двссыл(адрес(39,7)))</v>
      </c>
      <c r="R20" s="84" t="str">
        <f t="shared" si="43"/>
        <v/>
      </c>
      <c r="S20" s="84" t="str">
        <f t="shared" si="43"/>
        <v/>
      </c>
      <c r="U20" s="84" t="str">
        <f t="shared" ref="U20:AB20" si="44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20" s="84" t="str">
        <f t="shared" si="44"/>
        <v>ЕСЛИ(длстр(двссыл(адрес(строка()-1, столбец())))=1,"",двссыл(адрес(56,7))-двссыл(адрес(56,6)))</v>
      </c>
      <c r="W20" s="84" t="str">
        <f t="shared" si="44"/>
        <v/>
      </c>
      <c r="X20" s="84" t="str">
        <f t="shared" si="44"/>
        <v>ЕСЛИ(длстр(двссыл(адрес(строка()-1, столбец())))=1,"",двссыл(адрес(27,7))-двссыл(адрес(27,6)))</v>
      </c>
      <c r="Y20" s="84" t="str">
        <f t="shared" si="44"/>
        <v/>
      </c>
      <c r="Z20" s="84" t="str">
        <f t="shared" si="44"/>
        <v/>
      </c>
      <c r="AA20" s="84" t="str">
        <f t="shared" si="44"/>
        <v>ЕСЛИ(длстр(двссыл(адрес(строка()-1, столбец())))=1,"",двссыл(адрес(43,7))-двссыл(адрес(43,6)))</v>
      </c>
      <c r="AB20" s="84" t="str">
        <f t="shared" si="44"/>
        <v>ЕСЛИ(длстр(двссыл(адрес(строка()-1, столбец())))=1,"",двссыл(адрес(30,7))-двссыл(адрес(30,6)))</v>
      </c>
    </row>
    <row r="21" ht="15.75" customHeight="1">
      <c r="I21" s="85"/>
      <c r="J21" s="85"/>
      <c r="L21" s="84" t="str">
        <f t="shared" ref="L21:S21" si="45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21" s="84" t="str">
        <f t="shared" si="45"/>
        <v>двссыл(адрес(62,6))&amp;":"&amp;двссыл(адрес(62,7))</v>
      </c>
      <c r="N21" s="84" t="str">
        <f t="shared" si="45"/>
        <v/>
      </c>
      <c r="O21" s="84" t="str">
        <f t="shared" si="45"/>
        <v>двссыл(адрес(31,6))&amp;":"&amp;двссыл(адрес(31,7))</v>
      </c>
      <c r="P21" s="84" t="str">
        <f t="shared" si="45"/>
        <v/>
      </c>
      <c r="Q21" s="84" t="str">
        <f t="shared" si="45"/>
        <v/>
      </c>
      <c r="R21" s="84" t="str">
        <f t="shared" si="45"/>
        <v>двссыл(адрес(51,6))&amp;":"&amp;двссыл(адрес(51,7))</v>
      </c>
      <c r="S21" s="84" t="str">
        <f t="shared" si="45"/>
        <v/>
      </c>
      <c r="U21" s="84" t="str">
        <f t="shared" ref="U21:AB21" si="46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двссыл(адрес(55,7))&amp;":"&amp;двссыл(адрес(55,6))</v>
      </c>
      <c r="V21" s="84" t="str">
        <f t="shared" si="46"/>
        <v/>
      </c>
      <c r="W21" s="84" t="str">
        <f t="shared" si="46"/>
        <v>двссыл(адрес(26,7))&amp;":"&amp;двссыл(адрес(26,6))</v>
      </c>
      <c r="X21" s="84" t="str">
        <f t="shared" si="46"/>
        <v/>
      </c>
      <c r="Y21" s="84" t="str">
        <f t="shared" si="46"/>
        <v>двссыл(адрес(39,7))&amp;":"&amp;двссыл(адрес(39,6))</v>
      </c>
      <c r="Z21" s="84" t="str">
        <f t="shared" si="46"/>
        <v/>
      </c>
      <c r="AA21" s="84" t="str">
        <f t="shared" si="46"/>
        <v/>
      </c>
      <c r="AB21" s="84" t="str">
        <f t="shared" si="46"/>
        <v>двссыл(адрес(42,7))&amp;":"&amp;двссыл(адрес(42,6))</v>
      </c>
    </row>
    <row r="22" ht="15.75" customHeight="1">
      <c r="I22" s="85"/>
      <c r="J22" s="85"/>
      <c r="L22" s="84" t="str">
        <f t="shared" ref="L22:S22" si="47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22" s="84" t="str">
        <f t="shared" si="47"/>
        <v>ЕСЛИ(длстр(двссыл(адрес(строка()-1, столбец())))=1,"",двссыл(адрес(62,6))-двссыл(адрес(62,7)))</v>
      </c>
      <c r="N22" s="84" t="str">
        <f t="shared" si="47"/>
        <v/>
      </c>
      <c r="O22" s="84" t="str">
        <f t="shared" si="47"/>
        <v>ЕСЛИ(длстр(двссыл(адрес(строка()-1, столбец())))=1,"",двссыл(адрес(31,6))-двссыл(адрес(31,7)))</v>
      </c>
      <c r="P22" s="84" t="str">
        <f t="shared" si="47"/>
        <v/>
      </c>
      <c r="Q22" s="84" t="str">
        <f t="shared" si="47"/>
        <v/>
      </c>
      <c r="R22" s="84" t="str">
        <f t="shared" si="47"/>
        <v>ЕСЛИ(длстр(двссыл(адрес(строка()-1, столбец())))=1,"",двссыл(адрес(51,6))-двссыл(адрес(51,7)))</v>
      </c>
      <c r="S22" s="84" t="str">
        <f t="shared" si="47"/>
        <v/>
      </c>
      <c r="U22" s="84" t="str">
        <f t="shared" ref="U22:AB22" si="48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ЕСЛИ(длстр(двссыл(адрес(строка()-1, столбец())))=1,"",двссыл(адрес(55,7))-двссыл(адрес(55,6)))</v>
      </c>
      <c r="V22" s="84" t="str">
        <f t="shared" si="48"/>
        <v/>
      </c>
      <c r="W22" s="84" t="str">
        <f t="shared" si="48"/>
        <v>ЕСЛИ(длстр(двссыл(адрес(строка()-1, столбец())))=1,"",двссыл(адрес(26,7))-двссыл(адрес(26,6)))</v>
      </c>
      <c r="X22" s="84" t="str">
        <f t="shared" si="48"/>
        <v/>
      </c>
      <c r="Y22" s="84" t="str">
        <f t="shared" si="48"/>
        <v>ЕСЛИ(длстр(двссыл(адрес(строка()-1, столбец())))=1,"",двссыл(адрес(39,7))-двссыл(адрес(39,6)))</v>
      </c>
      <c r="Z22" s="84" t="str">
        <f t="shared" si="48"/>
        <v/>
      </c>
      <c r="AA22" s="84" t="str">
        <f t="shared" si="48"/>
        <v/>
      </c>
      <c r="AB22" s="84" t="str">
        <f t="shared" si="48"/>
        <v>ЕСЛИ(длстр(двссыл(адрес(строка()-1, столбец())))=1,"",двссыл(адрес(42,7))-двссыл(адрес(42,6)))</v>
      </c>
    </row>
    <row r="23" ht="15.75" customHeight="1">
      <c r="I23" s="85"/>
      <c r="J23" s="85"/>
      <c r="L23" s="84" t="str">
        <f t="shared" ref="L23:S23" si="49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>двссыл(адрес(63,6))&amp;":"&amp;двссыл(адрес(63,7))</v>
      </c>
      <c r="M23" s="84" t="str">
        <f t="shared" si="49"/>
        <v/>
      </c>
      <c r="N23" s="84" t="str">
        <f t="shared" si="49"/>
        <v>двссыл(адрес(32,6))&amp;":"&amp;двссыл(адрес(32,7))</v>
      </c>
      <c r="O23" s="84" t="str">
        <f t="shared" si="49"/>
        <v/>
      </c>
      <c r="P23" s="84" t="str">
        <f t="shared" si="49"/>
        <v>двссыл(адрес(43,6))&amp;":"&amp;двссыл(адрес(43,7))</v>
      </c>
      <c r="Q23" s="84" t="str">
        <f t="shared" si="49"/>
        <v/>
      </c>
      <c r="R23" s="84" t="str">
        <f t="shared" si="49"/>
        <v/>
      </c>
      <c r="S23" s="84" t="str">
        <f t="shared" si="49"/>
        <v/>
      </c>
      <c r="U23" s="84" t="str">
        <f t="shared" ref="U23:AB23" si="50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23" s="84" t="str">
        <f t="shared" si="50"/>
        <v>двссыл(адрес(25,7))&amp;":"&amp;двссыл(адрес(25,6))</v>
      </c>
      <c r="W23" s="84" t="str">
        <f t="shared" si="50"/>
        <v/>
      </c>
      <c r="X23" s="84" t="str">
        <f t="shared" si="50"/>
        <v>двссыл(адрес(38,7))&amp;":"&amp;двссыл(адрес(38,6))</v>
      </c>
      <c r="Y23" s="84" t="str">
        <f t="shared" si="50"/>
        <v/>
      </c>
      <c r="Z23" s="84" t="str">
        <f t="shared" si="50"/>
        <v>двссыл(адрес(51,7))&amp;":"&amp;двссыл(адрес(51,6))</v>
      </c>
      <c r="AA23" s="84" t="str">
        <f t="shared" si="50"/>
        <v/>
      </c>
      <c r="AB23" s="84" t="str">
        <f t="shared" si="50"/>
        <v>двссыл(адрес(54,7))&amp;":"&amp;двссыл(адрес(54,6))</v>
      </c>
    </row>
    <row r="24" ht="15.75" customHeight="1">
      <c r="I24" s="85" t="str">
        <f>'Клубный баттл 25.10.2025'!B24&amp;'Клубный баттл 25.10.2025'!K24</f>
        <v>18</v>
      </c>
      <c r="J24" s="85" t="str">
        <f>'Клубный баттл 25.10.2025'!K24&amp;'Клубный баттл 25.10.2025'!B24</f>
        <v>81</v>
      </c>
      <c r="L24" s="84" t="str">
        <f t="shared" ref="L24:S24" si="51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>ЕСЛИ(длстр(двссыл(адрес(строка()-1, столбец())))=1,"",двссыл(адрес(63,6))-двссыл(адрес(63,7)))</v>
      </c>
      <c r="M24" s="84" t="str">
        <f t="shared" si="51"/>
        <v/>
      </c>
      <c r="N24" s="84" t="str">
        <f t="shared" si="51"/>
        <v>ЕСЛИ(длстр(двссыл(адрес(строка()-1, столбец())))=1,"",двссыл(адрес(32,6))-двссыл(адрес(32,7)))</v>
      </c>
      <c r="O24" s="84" t="str">
        <f t="shared" si="51"/>
        <v/>
      </c>
      <c r="P24" s="84" t="str">
        <f t="shared" si="51"/>
        <v>ЕСЛИ(длстр(двссыл(адрес(строка()-1, столбец())))=1,"",двссыл(адрес(43,6))-двссыл(адрес(43,7)))</v>
      </c>
      <c r="Q24" s="84" t="str">
        <f t="shared" si="51"/>
        <v/>
      </c>
      <c r="R24" s="84" t="str">
        <f t="shared" si="51"/>
        <v/>
      </c>
      <c r="S24" s="84" t="str">
        <f t="shared" si="51"/>
        <v/>
      </c>
      <c r="U24" s="84" t="str">
        <f t="shared" ref="U24:AB24" si="52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/>
      </c>
      <c r="V24" s="84" t="str">
        <f t="shared" si="52"/>
        <v>ЕСЛИ(длстр(двссыл(адрес(строка()-1, столбец())))=1,"",двссыл(адрес(25,7))-двссыл(адрес(25,6)))</v>
      </c>
      <c r="W24" s="84" t="str">
        <f t="shared" si="52"/>
        <v/>
      </c>
      <c r="X24" s="84" t="str">
        <f t="shared" si="52"/>
        <v>ЕСЛИ(длстр(двссыл(адрес(строка()-1, столбец())))=1,"",двссыл(адрес(38,7))-двссыл(адрес(38,6)))</v>
      </c>
      <c r="Y24" s="84" t="str">
        <f t="shared" si="52"/>
        <v/>
      </c>
      <c r="Z24" s="84" t="str">
        <f t="shared" si="52"/>
        <v>ЕСЛИ(длстр(двссыл(адрес(строка()-1, столбец())))=1,"",двссыл(адрес(51,7))-двссыл(адрес(51,6)))</v>
      </c>
      <c r="AA24" s="84" t="str">
        <f t="shared" si="52"/>
        <v/>
      </c>
      <c r="AB24" s="84" t="str">
        <f t="shared" si="52"/>
        <v>ЕСЛИ(длстр(двссыл(адрес(строка()-1, столбец())))=1,"",двссыл(адрес(54,7))-двссыл(адрес(54,6)))</v>
      </c>
    </row>
    <row r="25" ht="15.75" customHeight="1">
      <c r="I25" s="85" t="str">
        <f>'Клубный баттл 25.10.2025'!B25&amp;'Клубный баттл 25.10.2025'!K25</f>
        <v>27</v>
      </c>
      <c r="J25" s="85" t="str">
        <f>'Клубный баттл 25.10.2025'!K25&amp;'Клубный баттл 25.10.2025'!B25</f>
        <v>72</v>
      </c>
      <c r="L25" s="84" t="str">
        <f t="shared" ref="L25:S25" si="53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25" s="84" t="str">
        <f t="shared" si="53"/>
        <v/>
      </c>
      <c r="N25" s="84" t="str">
        <f t="shared" si="53"/>
        <v/>
      </c>
      <c r="O25" s="84" t="str">
        <f t="shared" si="53"/>
        <v/>
      </c>
      <c r="P25" s="84" t="str">
        <f t="shared" si="53"/>
        <v>двссыл(адрес(30,6))&amp;":"&amp;двссыл(адрес(30,7))</v>
      </c>
      <c r="Q25" s="84" t="str">
        <f t="shared" si="53"/>
        <v>двссыл(адрес(42,6))&amp;":"&amp;двссыл(адрес(42,7))</v>
      </c>
      <c r="R25" s="84" t="str">
        <f t="shared" si="53"/>
        <v>двссыл(адрес(54,6))&amp;":"&amp;двссыл(адрес(54,7))</v>
      </c>
      <c r="S25" s="84" t="str">
        <f t="shared" si="53"/>
        <v/>
      </c>
      <c r="U25" s="84" t="str">
        <f t="shared" ref="U25:AB25" si="54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двссыл(адрес(24,7))&amp;":"&amp;двссыл(адрес(24,6))</v>
      </c>
      <c r="V25" s="84" t="str">
        <f t="shared" si="54"/>
        <v>двссыл(адрес(36,7))&amp;":"&amp;двссыл(адрес(36,6))</v>
      </c>
      <c r="W25" s="84" t="str">
        <f t="shared" si="54"/>
        <v>двссыл(адрес(48,7))&amp;":"&amp;двссыл(адрес(48,6))</v>
      </c>
      <c r="X25" s="84" t="str">
        <f t="shared" si="54"/>
        <v>двссыл(адрес(60,7))&amp;":"&amp;двссыл(адрес(60,6))</v>
      </c>
      <c r="Y25" s="84" t="str">
        <f t="shared" si="54"/>
        <v/>
      </c>
      <c r="Z25" s="84" t="str">
        <f t="shared" si="54"/>
        <v/>
      </c>
      <c r="AA25" s="84" t="str">
        <f t="shared" si="54"/>
        <v/>
      </c>
      <c r="AB25" s="84" t="str">
        <f t="shared" si="54"/>
        <v/>
      </c>
    </row>
    <row r="26" ht="15.75" customHeight="1">
      <c r="I26" s="85" t="str">
        <f>'Клубный баттл 25.10.2025'!B26&amp;'Клубный баттл 25.10.2025'!K26</f>
        <v>36</v>
      </c>
      <c r="J26" s="85" t="str">
        <f>'Клубный баттл 25.10.2025'!K26&amp;'Клубный баттл 25.10.2025'!B26</f>
        <v>63</v>
      </c>
      <c r="L26" s="84" t="str">
        <f t="shared" ref="L26:S26" si="55">IF(ISNA(INDIRECT(ADDRESS(ROUND(ROW()/2,0)-5,COLUMN()))),"",IF(ISODD(ROW()),"двссыл(адрес("&amp;INDIRECT(ADDRESS(ROUND(ROW()/2,0)-5,COLUMN()))&amp;",6))&amp;"":""&amp;двссыл(адрес("&amp;INDIRECT(ADDRESS(ROUND(ROW()/2,0)-5,COLUMN()))&amp;",7))","ЕСЛИ(длстр(двссыл(адрес(строка()-1, столбец())))=1,"""",двссыл(адрес("&amp;INDIRECT(ADDRESS(ROUND(ROW()/2,0)-5,COLUMN()))&amp;",6))-двссыл(адрес("&amp;INDIRECT(ADDRESS(ROUND(ROW()/2,0)-5,COLUMN()))&amp;",7)))"))</f>
        <v/>
      </c>
      <c r="M26" s="84" t="str">
        <f t="shared" si="55"/>
        <v/>
      </c>
      <c r="N26" s="84" t="str">
        <f t="shared" si="55"/>
        <v/>
      </c>
      <c r="O26" s="84" t="str">
        <f t="shared" si="55"/>
        <v/>
      </c>
      <c r="P26" s="84" t="str">
        <f t="shared" si="55"/>
        <v>ЕСЛИ(длстр(двссыл(адрес(строка()-1, столбец())))=1,"",двссыл(адрес(30,6))-двссыл(адрес(30,7)))</v>
      </c>
      <c r="Q26" s="84" t="str">
        <f t="shared" si="55"/>
        <v>ЕСЛИ(длстр(двссыл(адрес(строка()-1, столбец())))=1,"",двссыл(адрес(42,6))-двссыл(адрес(42,7)))</v>
      </c>
      <c r="R26" s="84" t="str">
        <f t="shared" si="55"/>
        <v>ЕСЛИ(длстр(двссыл(адрес(строка()-1, столбец())))=1,"",двссыл(адрес(54,6))-двссыл(адрес(54,7)))</v>
      </c>
      <c r="S26" s="84" t="str">
        <f t="shared" si="55"/>
        <v/>
      </c>
      <c r="U26" s="84" t="str">
        <f t="shared" ref="U26:AB26" si="56">IF(ISNA(INDIRECT(ADDRESS(ROUND(ROW()/2,0)-5,COLUMN()))),"",IF(ISODD(ROW()),"двссыл(адрес("&amp;INDIRECT(ADDRESS(ROUND(ROW()/2,0)-5,COLUMN()))&amp;",7))&amp;"":""&amp;двссыл(адрес("&amp;INDIRECT(ADDRESS(ROUND(ROW()/2,0)-5,COLUMN()))&amp;",6))","ЕСЛИ(длстр(двссыл(адрес(строка()-1, столбец())))=1,"""",двссыл(адрес("&amp;INDIRECT(ADDRESS(ROUND(ROW()/2,0)-5,COLUMN()))&amp;",7))-двссыл(адрес("&amp;INDIRECT(ADDRESS(ROUND(ROW()/2,0)-5,COLUMN()))&amp;",6)))"))</f>
        <v>ЕСЛИ(длстр(двссыл(адрес(строка()-1, столбец())))=1,"",двссыл(адрес(24,7))-двссыл(адрес(24,6)))</v>
      </c>
      <c r="V26" s="84" t="str">
        <f t="shared" si="56"/>
        <v>ЕСЛИ(длстр(двссыл(адрес(строка()-1, столбец())))=1,"",двссыл(адрес(36,7))-двссыл(адрес(36,6)))</v>
      </c>
      <c r="W26" s="84" t="str">
        <f t="shared" si="56"/>
        <v>ЕСЛИ(длстр(двссыл(адрес(строка()-1, столбец())))=1,"",двссыл(адрес(48,7))-двссыл(адрес(48,6)))</v>
      </c>
      <c r="X26" s="84" t="str">
        <f t="shared" si="56"/>
        <v>ЕСЛИ(длстр(двссыл(адрес(строка()-1, столбец())))=1,"",двссыл(адрес(60,7))-двссыл(адрес(60,6)))</v>
      </c>
      <c r="Y26" s="84" t="str">
        <f t="shared" si="56"/>
        <v/>
      </c>
      <c r="Z26" s="84" t="str">
        <f t="shared" si="56"/>
        <v/>
      </c>
      <c r="AA26" s="84" t="str">
        <f t="shared" si="56"/>
        <v/>
      </c>
      <c r="AB26" s="84" t="str">
        <f t="shared" si="56"/>
        <v/>
      </c>
    </row>
    <row r="27" ht="15.75" customHeight="1">
      <c r="I27" s="85" t="str">
        <f>'Клубный баттл 25.10.2025'!B27&amp;'Клубный баттл 25.10.2025'!K27</f>
        <v>45</v>
      </c>
      <c r="J27" s="85" t="str">
        <f>'Клубный баттл 25.10.2025'!K27&amp;'Клубный баттл 25.10.2025'!B27</f>
        <v>54</v>
      </c>
    </row>
    <row r="28" ht="15.75" customHeight="1">
      <c r="I28" s="85" t="str">
        <f>'Клубный баттл 25.10.2025'!B28&amp;'Клубный баттл 25.10.2025'!K28</f>
        <v/>
      </c>
      <c r="J28" s="85" t="str">
        <f>'Клубный баттл 25.10.2025'!K28&amp;'Клубный баттл 25.10.2025'!B28</f>
        <v/>
      </c>
      <c r="L28" s="84" t="str">
        <f t="shared" ref="L28:S28" si="57">"№"&amp;L11&amp;U11</f>
        <v>№</v>
      </c>
      <c r="M28" s="84" t="str">
        <f t="shared" si="57"/>
        <v>№двссыл(адрес(33,6))&amp;":"&amp;двссыл(адрес(33,7))</v>
      </c>
      <c r="N28" s="84" t="str">
        <f t="shared" si="57"/>
        <v>№двссыл(адрес(37,7))&amp;":"&amp;двссыл(адрес(37,6))</v>
      </c>
      <c r="O28" s="84" t="str">
        <f t="shared" si="57"/>
        <v>№двссыл(адрес(44,6))&amp;":"&amp;двссыл(адрес(44,7))</v>
      </c>
      <c r="P28" s="84" t="str">
        <f t="shared" si="57"/>
        <v>№двссыл(адрес(50,7))&amp;":"&amp;двссыл(адрес(50,6))</v>
      </c>
      <c r="Q28" s="84" t="str">
        <f t="shared" si="57"/>
        <v>№двссыл(адрес(55,6))&amp;":"&amp;двссыл(адрес(55,7))</v>
      </c>
      <c r="R28" s="84" t="str">
        <f t="shared" si="57"/>
        <v>№двссыл(адрес(63,7))&amp;":"&amp;двссыл(адрес(63,6))</v>
      </c>
      <c r="S28" s="84" t="str">
        <f t="shared" si="57"/>
        <v>№двссыл(адрес(24,6))&amp;":"&amp;двссыл(адрес(24,7))</v>
      </c>
    </row>
    <row r="29" ht="15.75" customHeight="1">
      <c r="I29" s="85"/>
      <c r="J29" s="85"/>
      <c r="L29" s="84" t="str">
        <f t="shared" ref="L29:S29" si="58">"№"&amp;L12&amp;U12</f>
        <v>№</v>
      </c>
      <c r="M29" s="84" t="str">
        <f t="shared" si="58"/>
        <v>№ЕСЛИ(длстр(двссыл(адрес(строка()-1, столбец())))=1,"",двссыл(адрес(33,6))-двссыл(адрес(33,7)))</v>
      </c>
      <c r="N29" s="84" t="str">
        <f t="shared" si="58"/>
        <v>№ЕСЛИ(длстр(двссыл(адрес(строка()-1, столбец())))=1,"",двссыл(адрес(37,7))-двссыл(адрес(37,6)))</v>
      </c>
      <c r="O29" s="84" t="str">
        <f t="shared" si="58"/>
        <v>№ЕСЛИ(длстр(двссыл(адрес(строка()-1, столбец())))=1,"",двссыл(адрес(44,6))-двссыл(адрес(44,7)))</v>
      </c>
      <c r="P29" s="84" t="str">
        <f t="shared" si="58"/>
        <v>№ЕСЛИ(длстр(двссыл(адрес(строка()-1, столбец())))=1,"",двссыл(адрес(50,7))-двссыл(адрес(50,6)))</v>
      </c>
      <c r="Q29" s="84" t="str">
        <f t="shared" si="58"/>
        <v>№ЕСЛИ(длстр(двссыл(адрес(строка()-1, столбец())))=1,"",двссыл(адрес(55,6))-двссыл(адрес(55,7)))</v>
      </c>
      <c r="R29" s="84" t="str">
        <f t="shared" si="58"/>
        <v>№ЕСЛИ(длстр(двссыл(адрес(строка()-1, столбец())))=1,"",двссыл(адрес(63,7))-двссыл(адрес(63,6)))</v>
      </c>
      <c r="S29" s="84" t="str">
        <f t="shared" si="58"/>
        <v>№ЕСЛИ(длстр(двссыл(адрес(строка()-1, столбец())))=1,"",двссыл(адрес(24,6))-двссыл(адрес(24,7)))</v>
      </c>
    </row>
    <row r="30" ht="15.75" customHeight="1">
      <c r="I30" s="85" t="str">
        <f>'Клубный баттл 25.10.2025'!B30&amp;'Клубный баттл 25.10.2025'!K30</f>
        <v>85</v>
      </c>
      <c r="J30" s="85" t="str">
        <f>'Клубный баттл 25.10.2025'!K30&amp;'Клубный баттл 25.10.2025'!B30</f>
        <v>58</v>
      </c>
      <c r="L30" s="84" t="str">
        <f t="shared" ref="L30:S30" si="59">"№"&amp;L13&amp;U13</f>
        <v>№двссыл(адрес(33,7))&amp;":"&amp;двссыл(адрес(33,6))</v>
      </c>
      <c r="M30" s="84" t="str">
        <f t="shared" si="59"/>
        <v>№</v>
      </c>
      <c r="N30" s="84" t="str">
        <f t="shared" si="59"/>
        <v>№двссыл(адрес(45,6))&amp;":"&amp;двссыл(адрес(45,7))</v>
      </c>
      <c r="O30" s="84" t="str">
        <f t="shared" si="59"/>
        <v>№двссыл(адрес(49,7))&amp;":"&amp;двссыл(адрес(49,6))</v>
      </c>
      <c r="P30" s="84" t="str">
        <f t="shared" si="59"/>
        <v>№двссыл(адрес(56,6))&amp;":"&amp;двссыл(адрес(56,7))</v>
      </c>
      <c r="Q30" s="84" t="str">
        <f t="shared" si="59"/>
        <v>№двссыл(адрес(62,7))&amp;":"&amp;двссыл(адрес(62,6))</v>
      </c>
      <c r="R30" s="84" t="str">
        <f t="shared" si="59"/>
        <v>№двссыл(адрес(25,6))&amp;":"&amp;двссыл(адрес(25,7))</v>
      </c>
      <c r="S30" s="84" t="str">
        <f t="shared" si="59"/>
        <v>№двссыл(адрес(36,6))&amp;":"&amp;двссыл(адрес(36,7))</v>
      </c>
    </row>
    <row r="31" ht="15.75" customHeight="1">
      <c r="I31" s="85" t="str">
        <f>'Клубный баттл 25.10.2025'!B31&amp;'Клубный баттл 25.10.2025'!K31</f>
        <v>64</v>
      </c>
      <c r="J31" s="85" t="str">
        <f>'Клубный баттл 25.10.2025'!K31&amp;'Клубный баттл 25.10.2025'!B31</f>
        <v>46</v>
      </c>
      <c r="L31" s="84" t="str">
        <f t="shared" ref="L31:S31" si="60">"№"&amp;L14&amp;U14</f>
        <v>№ЕСЛИ(длстр(двссыл(адрес(строка()-1, столбец())))=1,"",двссыл(адрес(33,7))-двссыл(адрес(33,6)))</v>
      </c>
      <c r="M31" s="84" t="str">
        <f t="shared" si="60"/>
        <v>№</v>
      </c>
      <c r="N31" s="84" t="str">
        <f t="shared" si="60"/>
        <v>№ЕСЛИ(длстр(двссыл(адрес(строка()-1, столбец())))=1,"",двссыл(адрес(45,6))-двссыл(адрес(45,7)))</v>
      </c>
      <c r="O31" s="84" t="str">
        <f t="shared" si="60"/>
        <v>№ЕСЛИ(длстр(двссыл(адрес(строка()-1, столбец())))=1,"",двссыл(адрес(49,7))-двссыл(адрес(49,6)))</v>
      </c>
      <c r="P31" s="84" t="str">
        <f t="shared" si="60"/>
        <v>№ЕСЛИ(длстр(двссыл(адрес(строка()-1, столбец())))=1,"",двссыл(адрес(56,6))-двссыл(адрес(56,7)))</v>
      </c>
      <c r="Q31" s="84" t="str">
        <f t="shared" si="60"/>
        <v>№ЕСЛИ(длстр(двссыл(адрес(строка()-1, столбец())))=1,"",двссыл(адрес(62,7))-двссыл(адрес(62,6)))</v>
      </c>
      <c r="R31" s="84" t="str">
        <f t="shared" si="60"/>
        <v>№ЕСЛИ(длстр(двссыл(адрес(строка()-1, столбец())))=1,"",двссыл(адрес(25,6))-двссыл(адрес(25,7)))</v>
      </c>
      <c r="S31" s="84" t="str">
        <f t="shared" si="60"/>
        <v>№ЕСЛИ(длстр(двссыл(адрес(строка()-1, столбец())))=1,"",двссыл(адрес(36,6))-двссыл(адрес(36,7)))</v>
      </c>
    </row>
    <row r="32" ht="15.75" customHeight="1">
      <c r="I32" s="85" t="str">
        <f>'Клубный баттл 25.10.2025'!B32&amp;'Клубный баттл 25.10.2025'!K32</f>
        <v>73</v>
      </c>
      <c r="J32" s="85" t="str">
        <f>'Клубный баттл 25.10.2025'!K32&amp;'Клубный баттл 25.10.2025'!B32</f>
        <v>37</v>
      </c>
      <c r="L32" s="84" t="str">
        <f t="shared" ref="L32:S32" si="61">"№"&amp;L15&amp;U15</f>
        <v>№двссыл(адрес(37,6))&amp;":"&amp;двссыл(адрес(37,7))</v>
      </c>
      <c r="M32" s="84" t="str">
        <f t="shared" si="61"/>
        <v>№двссыл(адрес(45,7))&amp;":"&amp;двссыл(адрес(45,6))</v>
      </c>
      <c r="N32" s="84" t="str">
        <f t="shared" si="61"/>
        <v>№</v>
      </c>
      <c r="O32" s="84" t="str">
        <f t="shared" si="61"/>
        <v>№двссыл(адрес(57,6))&amp;":"&amp;двссыл(адрес(57,7))</v>
      </c>
      <c r="P32" s="84" t="str">
        <f t="shared" si="61"/>
        <v>№двссыл(адрес(61,7))&amp;":"&amp;двссыл(адрес(61,6))</v>
      </c>
      <c r="Q32" s="84" t="str">
        <f t="shared" si="61"/>
        <v>№двссыл(адрес(26,6))&amp;":"&amp;двссыл(адрес(26,7))</v>
      </c>
      <c r="R32" s="84" t="str">
        <f t="shared" si="61"/>
        <v>№двссыл(адрес(32,7))&amp;":"&amp;двссыл(адрес(32,6))</v>
      </c>
      <c r="S32" s="84" t="str">
        <f t="shared" si="61"/>
        <v>№двссыл(адрес(48,6))&amp;":"&amp;двссыл(адрес(48,7))</v>
      </c>
    </row>
    <row r="33" ht="15.75" customHeight="1">
      <c r="I33" s="85" t="str">
        <f>'Клубный баттл 25.10.2025'!B33&amp;'Клубный баттл 25.10.2025'!K33</f>
        <v>12</v>
      </c>
      <c r="J33" s="85" t="str">
        <f>'Клубный баттл 25.10.2025'!K33&amp;'Клубный баттл 25.10.2025'!B33</f>
        <v>21</v>
      </c>
      <c r="L33" s="84" t="str">
        <f t="shared" ref="L33:S33" si="62">"№"&amp;L16&amp;U16</f>
        <v>№ЕСЛИ(длстр(двссыл(адрес(строка()-1, столбец())))=1,"",двссыл(адрес(37,6))-двссыл(адрес(37,7)))</v>
      </c>
      <c r="M33" s="84" t="str">
        <f t="shared" si="62"/>
        <v>№ЕСЛИ(длстр(двссыл(адрес(строка()-1, столбец())))=1,"",двссыл(адрес(45,7))-двссыл(адрес(45,6)))</v>
      </c>
      <c r="N33" s="84" t="str">
        <f t="shared" si="62"/>
        <v>№</v>
      </c>
      <c r="O33" s="84" t="str">
        <f t="shared" si="62"/>
        <v>№ЕСЛИ(длстр(двссыл(адрес(строка()-1, столбец())))=1,"",двссыл(адрес(57,6))-двссыл(адрес(57,7)))</v>
      </c>
      <c r="P33" s="84" t="str">
        <f t="shared" si="62"/>
        <v>№ЕСЛИ(длстр(двссыл(адрес(строка()-1, столбец())))=1,"",двссыл(адрес(61,7))-двссыл(адрес(61,6)))</v>
      </c>
      <c r="Q33" s="84" t="str">
        <f t="shared" si="62"/>
        <v>№ЕСЛИ(длстр(двссыл(адрес(строка()-1, столбец())))=1,"",двссыл(адрес(26,6))-двссыл(адрес(26,7)))</v>
      </c>
      <c r="R33" s="84" t="str">
        <f t="shared" si="62"/>
        <v>№ЕСЛИ(длстр(двссыл(адрес(строка()-1, столбец())))=1,"",двссыл(адрес(32,7))-двссыл(адрес(32,6)))</v>
      </c>
      <c r="S33" s="84" t="str">
        <f t="shared" si="62"/>
        <v>№ЕСЛИ(длстр(двссыл(адрес(строка()-1, столбец())))=1,"",двссыл(адрес(48,6))-двссыл(адрес(48,7)))</v>
      </c>
    </row>
    <row r="34" ht="15.75" customHeight="1">
      <c r="I34" s="85" t="str">
        <f>'Клубный баттл 25.10.2025'!B34&amp;'Клубный баттл 25.10.2025'!K34</f>
        <v/>
      </c>
      <c r="J34" s="85" t="str">
        <f>'Клубный баттл 25.10.2025'!K34&amp;'Клубный баттл 25.10.2025'!B34</f>
        <v/>
      </c>
      <c r="L34" s="84" t="str">
        <f t="shared" ref="L34:S34" si="63">"№"&amp;L17&amp;U17</f>
        <v>№двссыл(адрес(44,7))&amp;":"&amp;двссыл(адрес(44,6))</v>
      </c>
      <c r="M34" s="84" t="str">
        <f t="shared" si="63"/>
        <v>№двссыл(адрес(49,6))&amp;":"&amp;двссыл(адрес(49,7))</v>
      </c>
      <c r="N34" s="84" t="str">
        <f t="shared" si="63"/>
        <v>№двссыл(адрес(57,7))&amp;":"&amp;двссыл(адрес(57,6))</v>
      </c>
      <c r="O34" s="84" t="str">
        <f t="shared" si="63"/>
        <v>№</v>
      </c>
      <c r="P34" s="84" t="str">
        <f t="shared" si="63"/>
        <v>№двссыл(адрес(27,6))&amp;":"&amp;двссыл(адрес(27,7))</v>
      </c>
      <c r="Q34" s="84" t="str">
        <f t="shared" si="63"/>
        <v>№двссыл(адрес(31,7))&amp;":"&amp;двссыл(адрес(31,6))</v>
      </c>
      <c r="R34" s="84" t="str">
        <f t="shared" si="63"/>
        <v>№двссыл(адрес(38,6))&amp;":"&amp;двссыл(адрес(38,7))</v>
      </c>
      <c r="S34" s="84" t="str">
        <f t="shared" si="63"/>
        <v>№двссыл(адрес(60,6))&amp;":"&amp;двссыл(адрес(60,7))</v>
      </c>
    </row>
    <row r="35" ht="15.75" customHeight="1">
      <c r="I35" s="85"/>
      <c r="J35" s="85"/>
      <c r="L35" s="84" t="str">
        <f t="shared" ref="L35:S35" si="64">"№"&amp;L18&amp;U18</f>
        <v>№ЕСЛИ(длстр(двссыл(адрес(строка()-1, столбец())))=1,"",двссыл(адрес(44,7))-двссыл(адрес(44,6)))</v>
      </c>
      <c r="M35" s="84" t="str">
        <f t="shared" si="64"/>
        <v>№ЕСЛИ(длстр(двссыл(адрес(строка()-1, столбец())))=1,"",двссыл(адрес(49,6))-двссыл(адрес(49,7)))</v>
      </c>
      <c r="N35" s="84" t="str">
        <f t="shared" si="64"/>
        <v>№ЕСЛИ(длстр(двссыл(адрес(строка()-1, столбец())))=1,"",двссыл(адрес(57,7))-двссыл(адрес(57,6)))</v>
      </c>
      <c r="O35" s="84" t="str">
        <f t="shared" si="64"/>
        <v>№</v>
      </c>
      <c r="P35" s="84" t="str">
        <f t="shared" si="64"/>
        <v>№ЕСЛИ(длстр(двссыл(адрес(строка()-1, столбец())))=1,"",двссыл(адрес(27,6))-двссыл(адрес(27,7)))</v>
      </c>
      <c r="Q35" s="84" t="str">
        <f t="shared" si="64"/>
        <v>№ЕСЛИ(длстр(двссыл(адрес(строка()-1, столбец())))=1,"",двссыл(адрес(31,7))-двссыл(адрес(31,6)))</v>
      </c>
      <c r="R35" s="84" t="str">
        <f t="shared" si="64"/>
        <v>№ЕСЛИ(длстр(двссыл(адрес(строка()-1, столбец())))=1,"",двссыл(адрес(38,6))-двссыл(адрес(38,7)))</v>
      </c>
      <c r="S35" s="84" t="str">
        <f t="shared" si="64"/>
        <v>№ЕСЛИ(длстр(двссыл(адрес(строка()-1, столбец())))=1,"",двссыл(адрес(60,6))-двссыл(адрес(60,7)))</v>
      </c>
    </row>
    <row r="36" ht="15.75" customHeight="1">
      <c r="I36" s="85" t="str">
        <f>'Клубный баттл 25.10.2025'!B36&amp;'Клубный баттл 25.10.2025'!K36</f>
        <v>28</v>
      </c>
      <c r="J36" s="85" t="str">
        <f>'Клубный баттл 25.10.2025'!K36&amp;'Клубный баттл 25.10.2025'!B36</f>
        <v>82</v>
      </c>
      <c r="L36" s="84" t="str">
        <f t="shared" ref="L36:S36" si="65">"№"&amp;L19&amp;U19</f>
        <v>№двссыл(адрес(50,6))&amp;":"&amp;двссыл(адрес(50,7))</v>
      </c>
      <c r="M36" s="84" t="str">
        <f t="shared" si="65"/>
        <v>№двссыл(адрес(56,7))&amp;":"&amp;двссыл(адрес(56,6))</v>
      </c>
      <c r="N36" s="84" t="str">
        <f t="shared" si="65"/>
        <v>№двссыл(адрес(61,6))&amp;":"&amp;двссыл(адрес(61,7))</v>
      </c>
      <c r="O36" s="84" t="str">
        <f t="shared" si="65"/>
        <v>№двссыл(адрес(27,7))&amp;":"&amp;двссыл(адрес(27,6))</v>
      </c>
      <c r="P36" s="84" t="str">
        <f t="shared" si="65"/>
        <v>№</v>
      </c>
      <c r="Q36" s="84" t="str">
        <f t="shared" si="65"/>
        <v>№двссыл(адрес(39,6))&amp;":"&amp;двссыл(адрес(39,7))</v>
      </c>
      <c r="R36" s="84" t="str">
        <f t="shared" si="65"/>
        <v>№двссыл(адрес(43,7))&amp;":"&amp;двссыл(адрес(43,6))</v>
      </c>
      <c r="S36" s="84" t="str">
        <f t="shared" si="65"/>
        <v>№двссыл(адрес(30,7))&amp;":"&amp;двссыл(адрес(30,6))</v>
      </c>
    </row>
    <row r="37" ht="15.75" customHeight="1">
      <c r="I37" s="85" t="str">
        <f>'Клубный баттл 25.10.2025'!B37&amp;'Клубный баттл 25.10.2025'!K37</f>
        <v>31</v>
      </c>
      <c r="J37" s="85" t="str">
        <f>'Клубный баттл 25.10.2025'!K37&amp;'Клубный баттл 25.10.2025'!B37</f>
        <v>13</v>
      </c>
      <c r="L37" s="84" t="str">
        <f t="shared" ref="L37:S37" si="66">"№"&amp;L20&amp;U20</f>
        <v>№ЕСЛИ(длстр(двссыл(адрес(строка()-1, столбец())))=1,"",двссыл(адрес(50,6))-двссыл(адрес(50,7)))</v>
      </c>
      <c r="M37" s="84" t="str">
        <f t="shared" si="66"/>
        <v>№ЕСЛИ(длстр(двссыл(адрес(строка()-1, столбец())))=1,"",двссыл(адрес(56,7))-двссыл(адрес(56,6)))</v>
      </c>
      <c r="N37" s="84" t="str">
        <f t="shared" si="66"/>
        <v>№ЕСЛИ(длстр(двссыл(адрес(строка()-1, столбец())))=1,"",двссыл(адрес(61,6))-двссыл(адрес(61,7)))</v>
      </c>
      <c r="O37" s="84" t="str">
        <f t="shared" si="66"/>
        <v>№ЕСЛИ(длстр(двссыл(адрес(строка()-1, столбец())))=1,"",двссыл(адрес(27,7))-двссыл(адрес(27,6)))</v>
      </c>
      <c r="P37" s="84" t="str">
        <f t="shared" si="66"/>
        <v>№</v>
      </c>
      <c r="Q37" s="84" t="str">
        <f t="shared" si="66"/>
        <v>№ЕСЛИ(длстр(двссыл(адрес(строка()-1, столбец())))=1,"",двссыл(адрес(39,6))-двссыл(адрес(39,7)))</v>
      </c>
      <c r="R37" s="84" t="str">
        <f t="shared" si="66"/>
        <v>№ЕСЛИ(длстр(двссыл(адрес(строка()-1, столбец())))=1,"",двссыл(адрес(43,7))-двссыл(адрес(43,6)))</v>
      </c>
      <c r="S37" s="84" t="str">
        <f t="shared" si="66"/>
        <v>№ЕСЛИ(длстр(двссыл(адрес(строка()-1, столбец())))=1,"",двссыл(адрес(30,7))-двссыл(адрес(30,6)))</v>
      </c>
    </row>
    <row r="38" ht="15.75" customHeight="1">
      <c r="I38" s="85" t="str">
        <f>'Клубный баттл 25.10.2025'!B38&amp;'Клубный баттл 25.10.2025'!K38</f>
        <v>47</v>
      </c>
      <c r="J38" s="85" t="str">
        <f>'Клубный баттл 25.10.2025'!K38&amp;'Клубный баттл 25.10.2025'!B38</f>
        <v>74</v>
      </c>
      <c r="L38" s="84" t="str">
        <f t="shared" ref="L38:S38" si="67">"№"&amp;L21&amp;U21</f>
        <v>№двссыл(адрес(55,7))&amp;":"&amp;двссыл(адрес(55,6))</v>
      </c>
      <c r="M38" s="84" t="str">
        <f t="shared" si="67"/>
        <v>№двссыл(адрес(62,6))&amp;":"&amp;двссыл(адрес(62,7))</v>
      </c>
      <c r="N38" s="84" t="str">
        <f t="shared" si="67"/>
        <v>№двссыл(адрес(26,7))&amp;":"&amp;двссыл(адрес(26,6))</v>
      </c>
      <c r="O38" s="84" t="str">
        <f t="shared" si="67"/>
        <v>№двссыл(адрес(31,6))&amp;":"&amp;двссыл(адрес(31,7))</v>
      </c>
      <c r="P38" s="84" t="str">
        <f t="shared" si="67"/>
        <v>№двссыл(адрес(39,7))&amp;":"&amp;двссыл(адрес(39,6))</v>
      </c>
      <c r="Q38" s="84" t="str">
        <f t="shared" si="67"/>
        <v>№</v>
      </c>
      <c r="R38" s="84" t="str">
        <f t="shared" si="67"/>
        <v>№двссыл(адрес(51,6))&amp;":"&amp;двссыл(адрес(51,7))</v>
      </c>
      <c r="S38" s="84" t="str">
        <f t="shared" si="67"/>
        <v>№двссыл(адрес(42,7))&amp;":"&amp;двссыл(адрес(42,6))</v>
      </c>
    </row>
    <row r="39" ht="15.75" customHeight="1">
      <c r="I39" s="85" t="str">
        <f>'Клубный баттл 25.10.2025'!B39&amp;'Клубный баттл 25.10.2025'!K39</f>
        <v>56</v>
      </c>
      <c r="J39" s="85" t="str">
        <f>'Клубный баттл 25.10.2025'!K39&amp;'Клубный баттл 25.10.2025'!B39</f>
        <v>65</v>
      </c>
      <c r="L39" s="84" t="str">
        <f t="shared" ref="L39:S39" si="68">"№"&amp;L22&amp;U22</f>
        <v>№ЕСЛИ(длстр(двссыл(адрес(строка()-1, столбец())))=1,"",двссыл(адрес(55,7))-двссыл(адрес(55,6)))</v>
      </c>
      <c r="M39" s="84" t="str">
        <f t="shared" si="68"/>
        <v>№ЕСЛИ(длстр(двссыл(адрес(строка()-1, столбец())))=1,"",двссыл(адрес(62,6))-двссыл(адрес(62,7)))</v>
      </c>
      <c r="N39" s="84" t="str">
        <f t="shared" si="68"/>
        <v>№ЕСЛИ(длстр(двссыл(адрес(строка()-1, столбец())))=1,"",двссыл(адрес(26,7))-двссыл(адрес(26,6)))</v>
      </c>
      <c r="O39" s="84" t="str">
        <f t="shared" si="68"/>
        <v>№ЕСЛИ(длстр(двссыл(адрес(строка()-1, столбец())))=1,"",двссыл(адрес(31,6))-двссыл(адрес(31,7)))</v>
      </c>
      <c r="P39" s="84" t="str">
        <f t="shared" si="68"/>
        <v>№ЕСЛИ(длстр(двссыл(адрес(строка()-1, столбец())))=1,"",двссыл(адрес(39,7))-двссыл(адрес(39,6)))</v>
      </c>
      <c r="Q39" s="84" t="str">
        <f t="shared" si="68"/>
        <v>№</v>
      </c>
      <c r="R39" s="84" t="str">
        <f t="shared" si="68"/>
        <v>№ЕСЛИ(длстр(двссыл(адрес(строка()-1, столбец())))=1,"",двссыл(адрес(51,6))-двссыл(адрес(51,7)))</v>
      </c>
      <c r="S39" s="84" t="str">
        <f t="shared" si="68"/>
        <v>№ЕСЛИ(длстр(двссыл(адрес(строка()-1, столбец())))=1,"",двссыл(адрес(42,7))-двссыл(адрес(42,6)))</v>
      </c>
    </row>
    <row r="40" ht="15.75" customHeight="1">
      <c r="I40" s="85" t="str">
        <f>'Клубный баттл 25.10.2025'!B40&amp;'Клубный баттл 25.10.2025'!K40</f>
        <v/>
      </c>
      <c r="J40" s="85" t="str">
        <f>'Клубный баттл 25.10.2025'!K40&amp;'Клубный баттл 25.10.2025'!B40</f>
        <v/>
      </c>
      <c r="L40" s="84" t="str">
        <f t="shared" ref="L40:S40" si="69">"№"&amp;L23&amp;U23</f>
        <v>№двссыл(адрес(63,6))&amp;":"&amp;двссыл(адрес(63,7))</v>
      </c>
      <c r="M40" s="84" t="str">
        <f t="shared" si="69"/>
        <v>№двссыл(адрес(25,7))&amp;":"&amp;двссыл(адрес(25,6))</v>
      </c>
      <c r="N40" s="84" t="str">
        <f t="shared" si="69"/>
        <v>№двссыл(адрес(32,6))&amp;":"&amp;двссыл(адрес(32,7))</v>
      </c>
      <c r="O40" s="84" t="str">
        <f t="shared" si="69"/>
        <v>№двссыл(адрес(38,7))&amp;":"&amp;двссыл(адрес(38,6))</v>
      </c>
      <c r="P40" s="84" t="str">
        <f t="shared" si="69"/>
        <v>№двссыл(адрес(43,6))&amp;":"&amp;двссыл(адрес(43,7))</v>
      </c>
      <c r="Q40" s="84" t="str">
        <f t="shared" si="69"/>
        <v>№двссыл(адрес(51,7))&amp;":"&amp;двссыл(адрес(51,6))</v>
      </c>
      <c r="R40" s="84" t="str">
        <f t="shared" si="69"/>
        <v>№</v>
      </c>
      <c r="S40" s="84" t="str">
        <f t="shared" si="69"/>
        <v>№двссыл(адрес(54,7))&amp;":"&amp;двссыл(адрес(54,6))</v>
      </c>
    </row>
    <row r="41" ht="15.75" customHeight="1">
      <c r="I41" s="85"/>
      <c r="J41" s="85"/>
      <c r="L41" s="84" t="str">
        <f t="shared" ref="L41:S41" si="70">"№"&amp;L24&amp;U24</f>
        <v>№ЕСЛИ(длстр(двссыл(адрес(строка()-1, столбец())))=1,"",двссыл(адрес(63,6))-двссыл(адрес(63,7)))</v>
      </c>
      <c r="M41" s="84" t="str">
        <f t="shared" si="70"/>
        <v>№ЕСЛИ(длстр(двссыл(адрес(строка()-1, столбец())))=1,"",двссыл(адрес(25,7))-двссыл(адрес(25,6)))</v>
      </c>
      <c r="N41" s="84" t="str">
        <f t="shared" si="70"/>
        <v>№ЕСЛИ(длстр(двссыл(адрес(строка()-1, столбец())))=1,"",двссыл(адрес(32,6))-двссыл(адрес(32,7)))</v>
      </c>
      <c r="O41" s="84" t="str">
        <f t="shared" si="70"/>
        <v>№ЕСЛИ(длстр(двссыл(адрес(строка()-1, столбец())))=1,"",двссыл(адрес(38,7))-двссыл(адрес(38,6)))</v>
      </c>
      <c r="P41" s="84" t="str">
        <f t="shared" si="70"/>
        <v>№ЕСЛИ(длстр(двссыл(адрес(строка()-1, столбец())))=1,"",двссыл(адрес(43,6))-двссыл(адрес(43,7)))</v>
      </c>
      <c r="Q41" s="84" t="str">
        <f t="shared" si="70"/>
        <v>№ЕСЛИ(длстр(двссыл(адрес(строка()-1, столбец())))=1,"",двссыл(адрес(51,7))-двссыл(адрес(51,6)))</v>
      </c>
      <c r="R41" s="84" t="str">
        <f t="shared" si="70"/>
        <v>№</v>
      </c>
      <c r="S41" s="84" t="str">
        <f t="shared" si="70"/>
        <v>№ЕСЛИ(длстр(двссыл(адрес(строка()-1, столбец())))=1,"",двссыл(адрес(54,7))-двссыл(адрес(54,6)))</v>
      </c>
    </row>
    <row r="42" ht="15.75" customHeight="1">
      <c r="I42" s="85" t="str">
        <f>'Клубный баттл 25.10.2025'!B42&amp;'Клубный баттл 25.10.2025'!K42</f>
        <v>86</v>
      </c>
      <c r="J42" s="85" t="str">
        <f>'Клубный баттл 25.10.2025'!K42&amp;'Клубный баттл 25.10.2025'!B42</f>
        <v>68</v>
      </c>
      <c r="L42" s="84" t="str">
        <f t="shared" ref="L42:S42" si="71">"№"&amp;L25&amp;U25</f>
        <v>№двссыл(адрес(24,7))&amp;":"&amp;двссыл(адрес(24,6))</v>
      </c>
      <c r="M42" s="84" t="str">
        <f t="shared" si="71"/>
        <v>№двссыл(адрес(36,7))&amp;":"&amp;двссыл(адрес(36,6))</v>
      </c>
      <c r="N42" s="84" t="str">
        <f t="shared" si="71"/>
        <v>№двссыл(адрес(48,7))&amp;":"&amp;двссыл(адрес(48,6))</v>
      </c>
      <c r="O42" s="84" t="str">
        <f t="shared" si="71"/>
        <v>№двссыл(адрес(60,7))&amp;":"&amp;двссыл(адрес(60,6))</v>
      </c>
      <c r="P42" s="84" t="str">
        <f t="shared" si="71"/>
        <v>№двссыл(адрес(30,6))&amp;":"&amp;двссыл(адрес(30,7))</v>
      </c>
      <c r="Q42" s="84" t="str">
        <f t="shared" si="71"/>
        <v>№двссыл(адрес(42,6))&amp;":"&amp;двссыл(адрес(42,7))</v>
      </c>
      <c r="R42" s="84" t="str">
        <f t="shared" si="71"/>
        <v>№двссыл(адрес(54,6))&amp;":"&amp;двссыл(адрес(54,7))</v>
      </c>
      <c r="S42" s="84" t="str">
        <f t="shared" si="71"/>
        <v>№</v>
      </c>
    </row>
    <row r="43" ht="15.75" customHeight="1">
      <c r="I43" s="85" t="str">
        <f>'Клубный баттл 25.10.2025'!B43&amp;'Клубный баттл 25.10.2025'!K43</f>
        <v>75</v>
      </c>
      <c r="J43" s="85" t="str">
        <f>'Клубный баттл 25.10.2025'!K43&amp;'Клубный баттл 25.10.2025'!B43</f>
        <v>57</v>
      </c>
      <c r="L43" s="84" t="str">
        <f t="shared" ref="L43:S43" si="72">"№"&amp;L26&amp;U26</f>
        <v>№ЕСЛИ(длстр(двссыл(адрес(строка()-1, столбец())))=1,"",двссыл(адрес(24,7))-двссыл(адрес(24,6)))</v>
      </c>
      <c r="M43" s="84" t="str">
        <f t="shared" si="72"/>
        <v>№ЕСЛИ(длстр(двссыл(адрес(строка()-1, столбец())))=1,"",двссыл(адрес(36,7))-двссыл(адрес(36,6)))</v>
      </c>
      <c r="N43" s="84" t="str">
        <f t="shared" si="72"/>
        <v>№ЕСЛИ(длстр(двссыл(адрес(строка()-1, столбец())))=1,"",двссыл(адрес(48,7))-двссыл(адрес(48,6)))</v>
      </c>
      <c r="O43" s="84" t="str">
        <f t="shared" si="72"/>
        <v>№ЕСЛИ(длстр(двссыл(адрес(строка()-1, столбец())))=1,"",двссыл(адрес(60,7))-двссыл(адрес(60,6)))</v>
      </c>
      <c r="P43" s="84" t="str">
        <f t="shared" si="72"/>
        <v>№ЕСЛИ(длстр(двссыл(адрес(строка()-1, столбец())))=1,"",двссыл(адрес(30,6))-двссыл(адрес(30,7)))</v>
      </c>
      <c r="Q43" s="84" t="str">
        <f t="shared" si="72"/>
        <v>№ЕСЛИ(длстр(двссыл(адрес(строка()-1, столбец())))=1,"",двссыл(адрес(42,6))-двссыл(адрес(42,7)))</v>
      </c>
      <c r="R43" s="84" t="str">
        <f t="shared" si="72"/>
        <v>№ЕСЛИ(длстр(двссыл(адрес(строка()-1, столбец())))=1,"",двссыл(адрес(54,6))-двссыл(адрес(54,7)))</v>
      </c>
      <c r="S43" s="84" t="str">
        <f t="shared" si="72"/>
        <v>№</v>
      </c>
    </row>
    <row r="44" ht="15.75" customHeight="1">
      <c r="I44" s="85" t="str">
        <f>'Клубный баттл 25.10.2025'!B44&amp;'Клубный баттл 25.10.2025'!K44</f>
        <v>14</v>
      </c>
      <c r="J44" s="85" t="str">
        <f>'Клубный баттл 25.10.2025'!K44&amp;'Клубный баттл 25.10.2025'!B44</f>
        <v>41</v>
      </c>
    </row>
    <row r="45" ht="15.75" customHeight="1">
      <c r="I45" s="85" t="str">
        <f>'Клубный баттл 25.10.2025'!B45&amp;'Клубный баттл 25.10.2025'!K45</f>
        <v>23</v>
      </c>
      <c r="J45" s="85" t="str">
        <f>'Клубный баттл 25.10.2025'!K45&amp;'Клубный баттл 25.10.2025'!B45</f>
        <v>32</v>
      </c>
    </row>
    <row r="46" ht="15.75" customHeight="1">
      <c r="I46" s="85" t="str">
        <f>'Клубный баттл 25.10.2025'!B46&amp;'Клубный баттл 25.10.2025'!K46</f>
        <v/>
      </c>
      <c r="J46" s="85" t="str">
        <f>'Клубный баттл 25.10.2025'!K46&amp;'Клубный баттл 25.10.2025'!B46</f>
        <v/>
      </c>
    </row>
    <row r="47" ht="15.75" customHeight="1">
      <c r="I47" s="85"/>
      <c r="J47" s="85"/>
    </row>
    <row r="48" ht="15.75" customHeight="1">
      <c r="I48" s="85" t="str">
        <f>'Клубный баттл 25.10.2025'!B48&amp;'Клубный баттл 25.10.2025'!K48</f>
        <v>38</v>
      </c>
      <c r="J48" s="85" t="str">
        <f>'Клубный баттл 25.10.2025'!K48&amp;'Клубный баттл 25.10.2025'!B48</f>
        <v>83</v>
      </c>
    </row>
    <row r="49" ht="15.75" customHeight="1">
      <c r="I49" s="85" t="str">
        <f>'Клубный баттл 25.10.2025'!B49&amp;'Клубный баттл 25.10.2025'!K49</f>
        <v>42</v>
      </c>
      <c r="J49" s="85" t="str">
        <f>'Клубный баттл 25.10.2025'!K49&amp;'Клубный баттл 25.10.2025'!B49</f>
        <v>24</v>
      </c>
    </row>
    <row r="50" ht="15.75" customHeight="1">
      <c r="I50" s="85" t="str">
        <f>'Клубный баттл 25.10.2025'!B50&amp;'Клубный баттл 25.10.2025'!K50</f>
        <v>51</v>
      </c>
      <c r="J50" s="85" t="str">
        <f>'Клубный баттл 25.10.2025'!K50&amp;'Клубный баттл 25.10.2025'!B50</f>
        <v>15</v>
      </c>
    </row>
    <row r="51" ht="15.75" customHeight="1">
      <c r="I51" s="85" t="str">
        <f>'Клубный баттл 25.10.2025'!B51&amp;'Клубный баттл 25.10.2025'!K51</f>
        <v>67</v>
      </c>
      <c r="J51" s="85" t="str">
        <f>'Клубный баттл 25.10.2025'!K51&amp;'Клубный баттл 25.10.2025'!B51</f>
        <v>76</v>
      </c>
    </row>
    <row r="52" ht="15.75" customHeight="1">
      <c r="I52" s="85" t="str">
        <f>'Клубный баттл 25.10.2025'!B52&amp;'Клубный баттл 25.10.2025'!K52</f>
        <v/>
      </c>
      <c r="J52" s="85" t="str">
        <f>'Клубный баттл 25.10.2025'!K52&amp;'Клубный баттл 25.10.2025'!B52</f>
        <v/>
      </c>
    </row>
    <row r="53" ht="15.75" customHeight="1">
      <c r="I53" s="85"/>
      <c r="J53" s="85"/>
    </row>
    <row r="54" ht="15.75" customHeight="1">
      <c r="I54" s="85" t="str">
        <f>'Клубный баттл 25.10.2025'!B54&amp;'Клубный баттл 25.10.2025'!K54</f>
        <v>87</v>
      </c>
      <c r="J54" s="85" t="str">
        <f>'Клубный баттл 25.10.2025'!K54&amp;'Клубный баттл 25.10.2025'!B54</f>
        <v>78</v>
      </c>
    </row>
    <row r="55" ht="15.75" customHeight="1">
      <c r="I55" s="85" t="str">
        <f>'Клубный баттл 25.10.2025'!B55&amp;'Клубный баттл 25.10.2025'!K55</f>
        <v>16</v>
      </c>
      <c r="J55" s="85" t="str">
        <f>'Клубный баттл 25.10.2025'!K55&amp;'Клубный баттл 25.10.2025'!B55</f>
        <v>61</v>
      </c>
    </row>
    <row r="56" ht="15.75" customHeight="1">
      <c r="I56" s="85" t="str">
        <f>'Клубный баттл 25.10.2025'!B56&amp;'Клубный баттл 25.10.2025'!K56</f>
        <v>25</v>
      </c>
      <c r="J56" s="85" t="str">
        <f>'Клубный баттл 25.10.2025'!K56&amp;'Клубный баттл 25.10.2025'!B56</f>
        <v>52</v>
      </c>
    </row>
    <row r="57" ht="15.75" customHeight="1">
      <c r="I57" s="85" t="str">
        <f>'Клубный баттл 25.10.2025'!B57&amp;'Клубный баттл 25.10.2025'!K57</f>
        <v>34</v>
      </c>
      <c r="J57" s="85" t="str">
        <f>'Клубный баттл 25.10.2025'!K57&amp;'Клубный баттл 25.10.2025'!B57</f>
        <v>43</v>
      </c>
    </row>
    <row r="58" ht="15.75" customHeight="1">
      <c r="I58" s="85" t="str">
        <f>'Клубный баттл 25.10.2025'!B58&amp;'Клубный баттл 25.10.2025'!K58</f>
        <v/>
      </c>
      <c r="J58" s="85" t="str">
        <f>'Клубный баттл 25.10.2025'!K58&amp;'Клубный баттл 25.10.2025'!B58</f>
        <v/>
      </c>
    </row>
    <row r="59" ht="15.75" customHeight="1">
      <c r="I59" s="85"/>
      <c r="J59" s="85"/>
    </row>
    <row r="60" ht="15.75" customHeight="1">
      <c r="I60" s="85" t="str">
        <f>'Клубный баттл 25.10.2025'!B60&amp;'Клубный баттл 25.10.2025'!K60</f>
        <v>48</v>
      </c>
      <c r="J60" s="85" t="str">
        <f>'Клубный баттл 25.10.2025'!K60&amp;'Клубный баттл 25.10.2025'!B60</f>
        <v>84</v>
      </c>
    </row>
    <row r="61" ht="15.75" customHeight="1">
      <c r="I61" s="85" t="str">
        <f>'Клубный баттл 25.10.2025'!B61&amp;'Клубный баттл 25.10.2025'!K61</f>
        <v>53</v>
      </c>
      <c r="J61" s="85" t="str">
        <f>'Клубный баттл 25.10.2025'!K61&amp;'Клубный баттл 25.10.2025'!B61</f>
        <v>35</v>
      </c>
    </row>
    <row r="62" ht="15.75" customHeight="1">
      <c r="I62" s="85" t="str">
        <f>'Клубный баттл 25.10.2025'!B62&amp;'Клубный баттл 25.10.2025'!K62</f>
        <v>62</v>
      </c>
      <c r="J62" s="85" t="str">
        <f>'Клубный баттл 25.10.2025'!K62&amp;'Клубный баттл 25.10.2025'!B62</f>
        <v>26</v>
      </c>
    </row>
    <row r="63" ht="15.75" customHeight="1">
      <c r="I63" s="85" t="str">
        <f>'Клубный баттл 25.10.2025'!B63&amp;'Клубный баттл 25.10.2025'!K63</f>
        <v>71</v>
      </c>
      <c r="J63" s="85" t="str">
        <f>'Клубный баттл 25.10.2025'!K63&amp;'Клубный баттл 25.10.2025'!B63</f>
        <v>17</v>
      </c>
    </row>
    <row r="64" ht="15.75" customHeight="1">
      <c r="I64" s="85"/>
      <c r="J64" s="85"/>
    </row>
    <row r="65" ht="15.75" customHeight="1">
      <c r="I65" s="85"/>
      <c r="J65" s="85"/>
    </row>
    <row r="66" ht="15.75" customHeight="1">
      <c r="I66" s="85"/>
      <c r="J66" s="85"/>
    </row>
    <row r="67" ht="15.75" customHeight="1">
      <c r="I67" s="85"/>
      <c r="J67" s="85"/>
      <c r="L67" s="84" t="s">
        <v>25</v>
      </c>
    </row>
    <row r="68" ht="15.75" customHeight="1">
      <c r="I68" s="85"/>
      <c r="J68" s="85"/>
    </row>
    <row r="69" ht="15.75" customHeight="1">
      <c r="I69" s="85"/>
      <c r="J69" s="85"/>
    </row>
    <row r="70" ht="15.75" customHeight="1">
      <c r="I70" s="85"/>
      <c r="J70" s="85"/>
    </row>
    <row r="71" ht="15.75" customHeight="1">
      <c r="I71" s="85"/>
      <c r="J71" s="85"/>
    </row>
    <row r="72" ht="15.75" customHeight="1">
      <c r="I72" s="85"/>
      <c r="J72" s="85"/>
    </row>
    <row r="73" ht="15.75" customHeight="1">
      <c r="I73" s="85"/>
      <c r="J73" s="85"/>
    </row>
    <row r="74" ht="15.75" customHeight="1">
      <c r="I74" s="85"/>
      <c r="J74" s="85"/>
    </row>
    <row r="75" ht="15.75" customHeight="1">
      <c r="I75" s="85"/>
      <c r="J75" s="85"/>
    </row>
    <row r="76" ht="15.75" customHeight="1">
      <c r="I76" s="85"/>
      <c r="J76" s="85"/>
    </row>
    <row r="77" ht="15.75" customHeight="1">
      <c r="I77" s="85"/>
      <c r="J77" s="85"/>
    </row>
    <row r="78" ht="15.75" customHeight="1">
      <c r="I78" s="85"/>
      <c r="J78" s="85"/>
    </row>
    <row r="79" ht="15.75" customHeight="1">
      <c r="I79" s="85"/>
      <c r="J79" s="85"/>
    </row>
    <row r="80" ht="15.75" customHeight="1">
      <c r="I80" s="85"/>
      <c r="J80" s="85"/>
    </row>
    <row r="81" ht="15.75" customHeight="1">
      <c r="I81" s="85"/>
      <c r="J81" s="85"/>
    </row>
    <row r="82" ht="15.75" customHeight="1">
      <c r="I82" s="85"/>
      <c r="J82" s="85"/>
    </row>
    <row r="83" ht="15.75" customHeight="1">
      <c r="I83" s="85"/>
      <c r="J83" s="85"/>
    </row>
    <row r="84" ht="15.75" customHeight="1">
      <c r="I84" s="85"/>
      <c r="J84" s="85"/>
    </row>
    <row r="85" ht="15.75" customHeight="1">
      <c r="I85" s="85"/>
      <c r="J85" s="85"/>
    </row>
    <row r="86" ht="15.75" customHeight="1">
      <c r="I86" s="85"/>
      <c r="J86" s="85"/>
    </row>
    <row r="87" ht="15.75" customHeight="1">
      <c r="I87" s="85"/>
      <c r="J87" s="85"/>
    </row>
    <row r="88" ht="15.75" customHeight="1">
      <c r="I88" s="85"/>
      <c r="J88" s="85"/>
    </row>
    <row r="89" ht="15.75" customHeight="1">
      <c r="I89" s="85"/>
      <c r="J89" s="85"/>
    </row>
    <row r="90" ht="15.75" customHeight="1">
      <c r="I90" s="85"/>
      <c r="J90" s="85"/>
    </row>
    <row r="91" ht="15.75" customHeight="1">
      <c r="I91" s="85"/>
      <c r="J91" s="85"/>
    </row>
    <row r="92" ht="15.75" customHeight="1">
      <c r="I92" s="85"/>
      <c r="J92" s="85"/>
    </row>
    <row r="93" ht="15.75" customHeight="1">
      <c r="I93" s="85"/>
      <c r="J93" s="85"/>
    </row>
    <row r="94" ht="15.75" customHeight="1">
      <c r="I94" s="85"/>
      <c r="J94" s="85"/>
    </row>
    <row r="95" ht="15.75" customHeight="1">
      <c r="I95" s="85"/>
      <c r="J95" s="85"/>
    </row>
    <row r="96" ht="15.75" customHeight="1">
      <c r="I96" s="85"/>
      <c r="J96" s="85"/>
    </row>
    <row r="97" ht="15.75" customHeight="1">
      <c r="I97" s="85"/>
      <c r="J97" s="85"/>
    </row>
    <row r="98" ht="15.75" customHeight="1">
      <c r="I98" s="85"/>
      <c r="J98" s="85"/>
    </row>
    <row r="99" ht="15.75" customHeight="1">
      <c r="I99" s="85"/>
      <c r="J99" s="85"/>
    </row>
    <row r="100" ht="15.75" customHeight="1">
      <c r="I100" s="85"/>
      <c r="J100" s="85"/>
    </row>
    <row r="101" ht="15.75" customHeight="1">
      <c r="I101" s="85"/>
      <c r="J101" s="85"/>
    </row>
    <row r="102" ht="15.75" customHeight="1">
      <c r="I102" s="85"/>
      <c r="J102" s="85"/>
    </row>
    <row r="103" ht="15.75" customHeight="1">
      <c r="I103" s="85"/>
      <c r="J103" s="85"/>
    </row>
    <row r="104" ht="15.75" customHeight="1">
      <c r="I104" s="85"/>
      <c r="J104" s="85"/>
    </row>
    <row r="105" ht="15.75" customHeight="1">
      <c r="I105" s="85"/>
      <c r="J105" s="85"/>
    </row>
    <row r="106" ht="15.75" customHeight="1">
      <c r="I106" s="85"/>
      <c r="J106" s="85"/>
    </row>
    <row r="107" ht="15.75" customHeight="1">
      <c r="I107" s="85"/>
      <c r="J107" s="85"/>
    </row>
    <row r="108" ht="15.75" customHeight="1">
      <c r="I108" s="85"/>
      <c r="J108" s="85"/>
    </row>
    <row r="109" ht="15.75" customHeight="1">
      <c r="I109" s="85"/>
      <c r="J109" s="85"/>
    </row>
    <row r="110" ht="15.75" customHeight="1">
      <c r="I110" s="85"/>
      <c r="J110" s="85"/>
    </row>
    <row r="111" ht="15.75" customHeight="1">
      <c r="I111" s="85"/>
      <c r="J111" s="85"/>
    </row>
    <row r="112" ht="15.75" customHeight="1">
      <c r="I112" s="85"/>
      <c r="J112" s="85"/>
    </row>
    <row r="113" ht="15.75" customHeight="1">
      <c r="I113" s="85"/>
      <c r="J113" s="85"/>
    </row>
    <row r="114" ht="15.75" customHeight="1">
      <c r="I114" s="85"/>
      <c r="J114" s="85"/>
    </row>
    <row r="115" ht="15.75" customHeight="1">
      <c r="I115" s="85"/>
      <c r="J115" s="85"/>
    </row>
    <row r="116" ht="15.75" customHeight="1">
      <c r="I116" s="85"/>
      <c r="J116" s="85"/>
    </row>
    <row r="117" ht="15.75" customHeight="1">
      <c r="I117" s="85"/>
      <c r="J117" s="85"/>
    </row>
    <row r="118" ht="15.75" customHeight="1">
      <c r="I118" s="85"/>
      <c r="J118" s="85"/>
    </row>
    <row r="119" ht="15.75" customHeight="1">
      <c r="I119" s="85"/>
      <c r="J119" s="85"/>
    </row>
    <row r="120" ht="15.75" customHeight="1">
      <c r="I120" s="85"/>
      <c r="J120" s="85"/>
    </row>
    <row r="121" ht="15.75" customHeight="1">
      <c r="I121" s="85"/>
      <c r="J121" s="85"/>
    </row>
    <row r="122" ht="15.75" customHeight="1">
      <c r="I122" s="85"/>
      <c r="J122" s="85"/>
    </row>
    <row r="123" ht="15.75" customHeight="1">
      <c r="I123" s="85"/>
      <c r="J123" s="85"/>
    </row>
    <row r="124" ht="15.75" customHeight="1">
      <c r="I124" s="85"/>
      <c r="J124" s="85"/>
    </row>
    <row r="125" ht="15.75" customHeight="1">
      <c r="I125" s="85"/>
      <c r="J125" s="85"/>
    </row>
    <row r="126" ht="15.75" customHeight="1">
      <c r="I126" s="85"/>
      <c r="J126" s="85"/>
    </row>
    <row r="127" ht="15.75" customHeight="1">
      <c r="I127" s="85"/>
      <c r="J127" s="85"/>
    </row>
    <row r="128" ht="15.75" customHeight="1">
      <c r="I128" s="85"/>
      <c r="J128" s="85"/>
    </row>
    <row r="129" ht="15.75" customHeight="1">
      <c r="I129" s="85"/>
      <c r="J129" s="85"/>
    </row>
    <row r="130" ht="15.75" customHeight="1">
      <c r="I130" s="85"/>
      <c r="J130" s="85"/>
    </row>
    <row r="131" ht="15.75" customHeight="1">
      <c r="I131" s="85"/>
      <c r="J131" s="85"/>
    </row>
    <row r="132" ht="15.75" customHeight="1">
      <c r="I132" s="85"/>
      <c r="J132" s="85"/>
    </row>
    <row r="133" ht="15.75" customHeight="1">
      <c r="I133" s="85"/>
      <c r="J133" s="85"/>
    </row>
    <row r="134" ht="15.75" customHeight="1">
      <c r="I134" s="85"/>
      <c r="J134" s="85"/>
    </row>
    <row r="135" ht="15.75" customHeight="1">
      <c r="I135" s="85"/>
      <c r="J135" s="85"/>
    </row>
    <row r="136" ht="15.75" customHeight="1">
      <c r="I136" s="85"/>
      <c r="J136" s="85"/>
    </row>
    <row r="137" ht="15.75" customHeight="1">
      <c r="I137" s="85"/>
      <c r="J137" s="85"/>
    </row>
    <row r="138" ht="15.75" customHeight="1">
      <c r="I138" s="85"/>
      <c r="J138" s="85"/>
    </row>
    <row r="139" ht="15.75" customHeight="1">
      <c r="I139" s="85"/>
      <c r="J139" s="85"/>
    </row>
    <row r="140" ht="15.75" customHeight="1">
      <c r="I140" s="85"/>
      <c r="J140" s="85"/>
    </row>
    <row r="141" ht="15.75" customHeight="1">
      <c r="I141" s="85"/>
      <c r="J141" s="85"/>
    </row>
    <row r="142" ht="15.75" customHeight="1">
      <c r="I142" s="85"/>
      <c r="J142" s="85"/>
    </row>
    <row r="143" ht="15.75" customHeight="1">
      <c r="I143" s="85"/>
      <c r="J143" s="85"/>
    </row>
    <row r="144" ht="15.75" customHeight="1">
      <c r="I144" s="85"/>
      <c r="J144" s="85"/>
    </row>
    <row r="145" ht="15.75" customHeight="1">
      <c r="I145" s="85"/>
      <c r="J145" s="85"/>
    </row>
    <row r="146" ht="15.75" customHeight="1">
      <c r="I146" s="85"/>
      <c r="J146" s="85"/>
    </row>
    <row r="147" ht="15.75" customHeight="1">
      <c r="I147" s="85"/>
      <c r="J147" s="85"/>
    </row>
    <row r="148" ht="15.75" customHeight="1">
      <c r="I148" s="85"/>
      <c r="J148" s="85"/>
    </row>
    <row r="149" ht="15.75" customHeight="1">
      <c r="I149" s="85"/>
      <c r="J149" s="85"/>
    </row>
    <row r="150" ht="15.75" customHeight="1">
      <c r="I150" s="85"/>
      <c r="J150" s="85"/>
    </row>
    <row r="151" ht="15.75" customHeight="1">
      <c r="I151" s="85"/>
      <c r="J151" s="85"/>
    </row>
    <row r="152" ht="15.75" customHeight="1">
      <c r="I152" s="85"/>
      <c r="J152" s="85"/>
    </row>
    <row r="153" ht="15.75" customHeight="1">
      <c r="I153" s="85"/>
      <c r="J153" s="85"/>
    </row>
    <row r="154" ht="15.75" customHeight="1">
      <c r="I154" s="85"/>
      <c r="J154" s="85"/>
    </row>
    <row r="155" ht="15.75" customHeight="1">
      <c r="I155" s="85"/>
      <c r="J155" s="85"/>
    </row>
    <row r="156" ht="15.75" customHeight="1">
      <c r="I156" s="85"/>
      <c r="J156" s="85"/>
    </row>
    <row r="157" ht="15.75" customHeight="1">
      <c r="I157" s="85"/>
      <c r="J157" s="85"/>
    </row>
    <row r="158" ht="15.75" customHeight="1">
      <c r="I158" s="85"/>
      <c r="J158" s="85"/>
    </row>
    <row r="159" ht="15.75" customHeight="1">
      <c r="I159" s="85"/>
      <c r="J159" s="85"/>
    </row>
    <row r="160" ht="15.75" customHeight="1">
      <c r="I160" s="85"/>
      <c r="J160" s="85"/>
    </row>
    <row r="161" ht="15.75" customHeight="1">
      <c r="I161" s="85"/>
      <c r="J161" s="85"/>
    </row>
    <row r="162" ht="15.75" customHeight="1">
      <c r="I162" s="85"/>
      <c r="J162" s="85"/>
    </row>
    <row r="163" ht="15.75" customHeight="1">
      <c r="I163" s="85"/>
      <c r="J163" s="85"/>
    </row>
    <row r="164" ht="15.75" customHeight="1">
      <c r="I164" s="85"/>
      <c r="J164" s="85"/>
    </row>
    <row r="165" ht="15.75" customHeight="1">
      <c r="I165" s="85"/>
      <c r="J165" s="85"/>
    </row>
    <row r="166" ht="15.75" customHeight="1">
      <c r="I166" s="85"/>
      <c r="J166" s="85"/>
    </row>
    <row r="167" ht="15.75" customHeight="1">
      <c r="I167" s="85"/>
      <c r="J167" s="85"/>
    </row>
    <row r="168" ht="15.75" customHeight="1">
      <c r="I168" s="85"/>
      <c r="J168" s="85"/>
    </row>
    <row r="169" ht="15.75" customHeight="1">
      <c r="I169" s="85"/>
      <c r="J169" s="85"/>
    </row>
    <row r="170" ht="15.75" customHeight="1">
      <c r="I170" s="85"/>
      <c r="J170" s="85"/>
    </row>
    <row r="171" ht="15.75" customHeight="1">
      <c r="I171" s="85"/>
      <c r="J171" s="85"/>
    </row>
    <row r="172" ht="15.75" customHeight="1">
      <c r="I172" s="85"/>
      <c r="J172" s="85"/>
    </row>
    <row r="173" ht="15.75" customHeight="1">
      <c r="I173" s="85"/>
      <c r="J173" s="85"/>
    </row>
    <row r="174" ht="15.75" customHeight="1">
      <c r="I174" s="85"/>
      <c r="J174" s="85"/>
    </row>
    <row r="175" ht="15.75" customHeight="1">
      <c r="I175" s="85"/>
      <c r="J175" s="85"/>
    </row>
    <row r="176" ht="15.75" customHeight="1">
      <c r="I176" s="85"/>
      <c r="J176" s="85"/>
    </row>
    <row r="177" ht="15.75" customHeight="1">
      <c r="I177" s="85"/>
      <c r="J177" s="85"/>
    </row>
    <row r="178" ht="15.75" customHeight="1">
      <c r="I178" s="85"/>
      <c r="J178" s="85"/>
    </row>
    <row r="179" ht="15.75" customHeight="1">
      <c r="I179" s="85"/>
      <c r="J179" s="85"/>
    </row>
    <row r="180" ht="15.75" customHeight="1">
      <c r="I180" s="85"/>
      <c r="J180" s="85"/>
    </row>
    <row r="181" ht="15.75" customHeight="1">
      <c r="I181" s="85"/>
      <c r="J181" s="85"/>
    </row>
    <row r="182" ht="15.75" customHeight="1">
      <c r="I182" s="85"/>
      <c r="J182" s="85"/>
    </row>
    <row r="183" ht="15.75" customHeight="1">
      <c r="I183" s="85"/>
      <c r="J183" s="85"/>
    </row>
    <row r="184" ht="15.75" customHeight="1">
      <c r="I184" s="85"/>
      <c r="J184" s="85"/>
    </row>
    <row r="185" ht="15.75" customHeight="1">
      <c r="I185" s="85"/>
      <c r="J185" s="85"/>
    </row>
    <row r="186" ht="15.75" customHeight="1">
      <c r="I186" s="85"/>
      <c r="J186" s="85"/>
    </row>
    <row r="187" ht="15.75" customHeight="1">
      <c r="I187" s="85"/>
      <c r="J187" s="85"/>
    </row>
    <row r="188" ht="15.75" customHeight="1">
      <c r="I188" s="85"/>
      <c r="J188" s="85"/>
    </row>
    <row r="189" ht="15.75" customHeight="1">
      <c r="I189" s="85"/>
      <c r="J189" s="85"/>
    </row>
    <row r="190" ht="15.75" customHeight="1">
      <c r="I190" s="85"/>
      <c r="J190" s="85"/>
    </row>
    <row r="191" ht="15.75" customHeight="1">
      <c r="I191" s="85"/>
      <c r="J191" s="85"/>
    </row>
    <row r="192" ht="15.75" customHeight="1">
      <c r="I192" s="85"/>
      <c r="J192" s="85"/>
    </row>
    <row r="193" ht="15.75" customHeight="1">
      <c r="I193" s="85"/>
      <c r="J193" s="85"/>
    </row>
    <row r="194" ht="15.75" customHeight="1">
      <c r="I194" s="85"/>
      <c r="J194" s="85"/>
    </row>
    <row r="195" ht="15.75" customHeight="1">
      <c r="I195" s="85"/>
      <c r="J195" s="85"/>
    </row>
    <row r="196" ht="15.75" customHeight="1">
      <c r="I196" s="85"/>
      <c r="J196" s="85"/>
    </row>
    <row r="197" ht="15.75" customHeight="1">
      <c r="I197" s="85"/>
      <c r="J197" s="85"/>
    </row>
    <row r="198" ht="15.75" customHeight="1">
      <c r="I198" s="85"/>
      <c r="J198" s="85"/>
    </row>
    <row r="199" ht="15.75" customHeight="1">
      <c r="I199" s="85"/>
      <c r="J199" s="85"/>
    </row>
    <row r="200" ht="15.75" customHeight="1">
      <c r="I200" s="85"/>
      <c r="J200" s="85"/>
    </row>
    <row r="201" ht="15.75" customHeight="1">
      <c r="I201" s="85"/>
      <c r="J201" s="85"/>
    </row>
    <row r="202" ht="15.75" customHeight="1">
      <c r="I202" s="85"/>
      <c r="J202" s="85"/>
    </row>
    <row r="203" ht="15.75" customHeight="1">
      <c r="I203" s="85"/>
      <c r="J203" s="85"/>
    </row>
    <row r="204" ht="15.75" customHeight="1">
      <c r="I204" s="85"/>
      <c r="J204" s="85"/>
    </row>
    <row r="205" ht="15.75" customHeight="1">
      <c r="I205" s="85"/>
      <c r="J205" s="85"/>
    </row>
    <row r="206" ht="15.75" customHeight="1">
      <c r="I206" s="85"/>
      <c r="J206" s="85"/>
    </row>
    <row r="207" ht="15.75" customHeight="1">
      <c r="I207" s="85"/>
      <c r="J207" s="85"/>
    </row>
    <row r="208" ht="15.75" customHeight="1">
      <c r="I208" s="85"/>
      <c r="J208" s="85"/>
    </row>
    <row r="209" ht="15.75" customHeight="1">
      <c r="I209" s="85"/>
      <c r="J209" s="85"/>
    </row>
    <row r="210" ht="15.75" customHeight="1">
      <c r="I210" s="85"/>
      <c r="J210" s="85"/>
    </row>
    <row r="211" ht="15.75" customHeight="1">
      <c r="I211" s="85"/>
      <c r="J211" s="85"/>
    </row>
    <row r="212" ht="15.75" customHeight="1">
      <c r="I212" s="85"/>
      <c r="J212" s="85"/>
    </row>
    <row r="213" ht="15.75" customHeight="1">
      <c r="I213" s="85"/>
      <c r="J213" s="85"/>
    </row>
    <row r="214" ht="15.75" customHeight="1">
      <c r="I214" s="85"/>
      <c r="J214" s="85"/>
    </row>
    <row r="215" ht="15.75" customHeight="1">
      <c r="I215" s="85"/>
      <c r="J215" s="85"/>
    </row>
    <row r="216" ht="15.75" customHeight="1">
      <c r="I216" s="85"/>
      <c r="J216" s="85"/>
    </row>
    <row r="217" ht="15.75" customHeight="1">
      <c r="I217" s="85"/>
      <c r="J217" s="85"/>
    </row>
    <row r="218" ht="15.75" customHeight="1">
      <c r="I218" s="85"/>
      <c r="J218" s="85"/>
    </row>
    <row r="219" ht="15.75" customHeight="1">
      <c r="I219" s="85"/>
      <c r="J219" s="85"/>
    </row>
    <row r="220" ht="15.75" customHeight="1">
      <c r="I220" s="85"/>
      <c r="J220" s="85"/>
    </row>
    <row r="221" ht="15.75" customHeight="1">
      <c r="I221" s="85"/>
      <c r="J221" s="85"/>
    </row>
    <row r="222" ht="15.75" customHeight="1">
      <c r="I222" s="85"/>
      <c r="J222" s="85"/>
    </row>
    <row r="223" ht="15.75" customHeight="1">
      <c r="I223" s="85"/>
      <c r="J223" s="85"/>
    </row>
    <row r="224" ht="15.75" customHeight="1">
      <c r="I224" s="85"/>
      <c r="J224" s="85"/>
    </row>
    <row r="225" ht="15.75" customHeight="1">
      <c r="I225" s="85"/>
      <c r="J225" s="85"/>
    </row>
    <row r="226" ht="15.75" customHeight="1">
      <c r="I226" s="85"/>
      <c r="J226" s="85"/>
    </row>
    <row r="227" ht="15.75" customHeight="1">
      <c r="I227" s="85"/>
      <c r="J227" s="85"/>
    </row>
    <row r="228" ht="15.75" customHeight="1">
      <c r="I228" s="85"/>
      <c r="J228" s="85"/>
    </row>
    <row r="229" ht="15.75" customHeight="1">
      <c r="I229" s="85"/>
      <c r="J229" s="85"/>
    </row>
    <row r="230" ht="15.75" customHeight="1">
      <c r="I230" s="85"/>
      <c r="J230" s="85"/>
    </row>
    <row r="231" ht="15.75" customHeight="1">
      <c r="I231" s="85"/>
      <c r="J231" s="85"/>
    </row>
    <row r="232" ht="15.75" customHeight="1">
      <c r="I232" s="85"/>
      <c r="J232" s="85"/>
    </row>
    <row r="233" ht="15.75" customHeight="1">
      <c r="I233" s="85"/>
      <c r="J233" s="85"/>
    </row>
    <row r="234" ht="15.75" customHeight="1">
      <c r="I234" s="85"/>
      <c r="J234" s="85"/>
    </row>
    <row r="235" ht="15.75" customHeight="1">
      <c r="I235" s="85"/>
      <c r="J235" s="85"/>
    </row>
    <row r="236" ht="15.75" customHeight="1">
      <c r="I236" s="85"/>
      <c r="J236" s="85"/>
    </row>
    <row r="237" ht="15.75" customHeight="1">
      <c r="I237" s="85"/>
      <c r="J237" s="85"/>
    </row>
    <row r="238" ht="15.75" customHeight="1">
      <c r="I238" s="85"/>
      <c r="J238" s="85"/>
    </row>
    <row r="239" ht="15.75" customHeight="1">
      <c r="I239" s="85"/>
      <c r="J239" s="85"/>
    </row>
    <row r="240" ht="15.75" customHeight="1">
      <c r="I240" s="85"/>
      <c r="J240" s="85"/>
    </row>
    <row r="241" ht="15.75" customHeight="1">
      <c r="I241" s="85"/>
      <c r="J241" s="85"/>
    </row>
    <row r="242" ht="15.75" customHeight="1">
      <c r="I242" s="85"/>
      <c r="J242" s="85"/>
    </row>
    <row r="243" ht="15.75" customHeight="1">
      <c r="I243" s="85"/>
      <c r="J243" s="85"/>
    </row>
    <row r="244" ht="15.75" customHeight="1">
      <c r="I244" s="85"/>
      <c r="J244" s="85"/>
    </row>
    <row r="245" ht="15.75" customHeight="1">
      <c r="I245" s="85"/>
      <c r="J245" s="85"/>
    </row>
    <row r="246" ht="15.75" customHeight="1">
      <c r="I246" s="85"/>
      <c r="J246" s="85"/>
    </row>
    <row r="247" ht="15.75" customHeight="1">
      <c r="I247" s="85"/>
      <c r="J247" s="85"/>
    </row>
    <row r="248" ht="15.75" customHeight="1">
      <c r="I248" s="85"/>
      <c r="J248" s="85"/>
    </row>
    <row r="249" ht="15.75" customHeight="1">
      <c r="I249" s="85"/>
      <c r="J249" s="85"/>
    </row>
    <row r="250" ht="15.75" customHeight="1">
      <c r="I250" s="85"/>
      <c r="J250" s="85"/>
    </row>
    <row r="251" ht="15.75" customHeight="1">
      <c r="I251" s="85"/>
      <c r="J251" s="85"/>
    </row>
    <row r="252" ht="15.75" customHeight="1">
      <c r="I252" s="85"/>
      <c r="J252" s="85"/>
    </row>
    <row r="253" ht="15.75" customHeight="1">
      <c r="I253" s="85"/>
      <c r="J253" s="85"/>
    </row>
    <row r="254" ht="15.75" customHeight="1">
      <c r="I254" s="85"/>
      <c r="J254" s="85"/>
    </row>
    <row r="255" ht="15.75" customHeight="1">
      <c r="I255" s="85"/>
      <c r="J255" s="85"/>
    </row>
    <row r="256" ht="15.75" customHeight="1">
      <c r="I256" s="85"/>
      <c r="J256" s="85"/>
    </row>
    <row r="257" ht="15.75" customHeight="1">
      <c r="I257" s="85"/>
      <c r="J257" s="85"/>
    </row>
    <row r="258" ht="15.75" customHeight="1">
      <c r="I258" s="85"/>
      <c r="J258" s="85"/>
    </row>
    <row r="259" ht="15.75" customHeight="1">
      <c r="I259" s="85"/>
      <c r="J259" s="85"/>
    </row>
    <row r="260" ht="15.75" customHeight="1">
      <c r="I260" s="85"/>
      <c r="J260" s="85"/>
    </row>
    <row r="261" ht="15.75" customHeight="1">
      <c r="I261" s="85"/>
      <c r="J261" s="85"/>
    </row>
    <row r="262" ht="15.75" customHeight="1">
      <c r="I262" s="85"/>
      <c r="J262" s="85"/>
    </row>
    <row r="263" ht="15.75" customHeight="1">
      <c r="I263" s="85"/>
      <c r="J263" s="85"/>
    </row>
    <row r="264" ht="15.75" customHeight="1">
      <c r="I264" s="85"/>
      <c r="J264" s="85"/>
    </row>
    <row r="265" ht="15.75" customHeight="1">
      <c r="I265" s="85"/>
      <c r="J265" s="85"/>
    </row>
    <row r="266" ht="15.75" customHeight="1">
      <c r="I266" s="85"/>
      <c r="J266" s="85"/>
    </row>
    <row r="267" ht="15.75" customHeight="1">
      <c r="I267" s="85"/>
      <c r="J267" s="85"/>
    </row>
    <row r="268" ht="15.75" customHeight="1">
      <c r="I268" s="85"/>
      <c r="J268" s="85"/>
    </row>
    <row r="269" ht="15.75" customHeight="1">
      <c r="I269" s="85"/>
      <c r="J269" s="85"/>
    </row>
    <row r="270" ht="15.75" customHeight="1">
      <c r="I270" s="85"/>
      <c r="J270" s="85"/>
    </row>
    <row r="271" ht="15.75" customHeight="1">
      <c r="I271" s="85"/>
      <c r="J271" s="85"/>
    </row>
    <row r="272" ht="15.75" customHeight="1">
      <c r="I272" s="85"/>
      <c r="J272" s="85"/>
    </row>
    <row r="273" ht="15.75" customHeight="1">
      <c r="I273" s="85"/>
      <c r="J273" s="85"/>
    </row>
    <row r="274" ht="15.75" customHeight="1">
      <c r="I274" s="85"/>
      <c r="J274" s="85"/>
    </row>
    <row r="275" ht="15.75" customHeight="1">
      <c r="I275" s="85"/>
      <c r="J275" s="85"/>
    </row>
    <row r="276" ht="15.75" customHeight="1">
      <c r="I276" s="85"/>
      <c r="J276" s="85"/>
    </row>
    <row r="277" ht="15.75" customHeight="1">
      <c r="I277" s="85"/>
      <c r="J277" s="85"/>
    </row>
    <row r="278" ht="15.75" customHeight="1">
      <c r="I278" s="85"/>
      <c r="J278" s="85"/>
    </row>
    <row r="279" ht="15.75" customHeight="1">
      <c r="I279" s="85"/>
      <c r="J279" s="85"/>
    </row>
    <row r="280" ht="15.75" customHeight="1">
      <c r="I280" s="85"/>
      <c r="J280" s="85"/>
    </row>
    <row r="281" ht="15.75" customHeight="1">
      <c r="I281" s="85"/>
      <c r="J281" s="85"/>
    </row>
    <row r="282" ht="15.75" customHeight="1">
      <c r="I282" s="85"/>
      <c r="J282" s="85"/>
    </row>
    <row r="283" ht="15.75" customHeight="1">
      <c r="I283" s="85"/>
      <c r="J283" s="85"/>
    </row>
    <row r="284" ht="15.75" customHeight="1">
      <c r="I284" s="85"/>
      <c r="J284" s="85"/>
    </row>
    <row r="285" ht="15.75" customHeight="1">
      <c r="I285" s="85"/>
      <c r="J285" s="85"/>
    </row>
    <row r="286" ht="15.75" customHeight="1">
      <c r="I286" s="85"/>
      <c r="J286" s="85"/>
    </row>
    <row r="287" ht="15.75" customHeight="1">
      <c r="I287" s="85"/>
      <c r="J287" s="85"/>
    </row>
    <row r="288" ht="15.75" customHeight="1">
      <c r="I288" s="85"/>
      <c r="J288" s="85"/>
    </row>
    <row r="289" ht="15.75" customHeight="1">
      <c r="I289" s="85"/>
      <c r="J289" s="85"/>
    </row>
    <row r="290" ht="15.75" customHeight="1">
      <c r="I290" s="85"/>
      <c r="J290" s="85"/>
    </row>
    <row r="291" ht="15.75" customHeight="1">
      <c r="I291" s="85"/>
      <c r="J291" s="85"/>
    </row>
    <row r="292" ht="15.75" customHeight="1">
      <c r="I292" s="85"/>
      <c r="J292" s="85"/>
    </row>
    <row r="293" ht="15.75" customHeight="1">
      <c r="I293" s="85"/>
      <c r="J293" s="85"/>
    </row>
    <row r="294" ht="15.75" customHeight="1">
      <c r="I294" s="85"/>
      <c r="J294" s="85"/>
    </row>
    <row r="295" ht="15.75" customHeight="1">
      <c r="I295" s="85"/>
      <c r="J295" s="85"/>
    </row>
    <row r="296" ht="15.75" customHeight="1">
      <c r="I296" s="85"/>
      <c r="J296" s="85"/>
    </row>
    <row r="297" ht="15.75" customHeight="1">
      <c r="I297" s="85"/>
      <c r="J297" s="85"/>
    </row>
    <row r="298" ht="15.75" customHeight="1">
      <c r="I298" s="85"/>
      <c r="J298" s="85"/>
    </row>
    <row r="299" ht="15.75" customHeight="1">
      <c r="I299" s="85"/>
      <c r="J299" s="85"/>
    </row>
    <row r="300" ht="15.75" customHeight="1">
      <c r="I300" s="85"/>
      <c r="J300" s="85"/>
    </row>
    <row r="301" ht="15.75" customHeight="1">
      <c r="I301" s="85"/>
      <c r="J301" s="85"/>
    </row>
    <row r="302" ht="15.75" customHeight="1">
      <c r="I302" s="85"/>
      <c r="J302" s="85"/>
    </row>
    <row r="303" ht="15.75" customHeight="1">
      <c r="I303" s="85"/>
      <c r="J303" s="85"/>
    </row>
    <row r="304" ht="15.75" customHeight="1">
      <c r="I304" s="85"/>
      <c r="J304" s="85"/>
    </row>
    <row r="305" ht="15.75" customHeight="1">
      <c r="I305" s="85"/>
      <c r="J305" s="85"/>
    </row>
    <row r="306" ht="15.75" customHeight="1">
      <c r="I306" s="85"/>
      <c r="J306" s="85"/>
    </row>
    <row r="307" ht="15.75" customHeight="1">
      <c r="I307" s="85"/>
      <c r="J307" s="85"/>
    </row>
    <row r="308" ht="15.75" customHeight="1">
      <c r="I308" s="85"/>
      <c r="J308" s="85"/>
    </row>
    <row r="309" ht="15.75" customHeight="1">
      <c r="I309" s="85"/>
      <c r="J309" s="85"/>
    </row>
    <row r="310" ht="15.75" customHeight="1">
      <c r="I310" s="85"/>
      <c r="J310" s="85"/>
    </row>
    <row r="311" ht="15.75" customHeight="1">
      <c r="I311" s="85"/>
      <c r="J311" s="85"/>
    </row>
    <row r="312" ht="15.75" customHeight="1">
      <c r="I312" s="85"/>
      <c r="J312" s="85"/>
    </row>
    <row r="313" ht="15.75" customHeight="1">
      <c r="I313" s="85"/>
      <c r="J313" s="85"/>
    </row>
    <row r="314" ht="15.75" customHeight="1">
      <c r="I314" s="85"/>
      <c r="J314" s="85"/>
    </row>
    <row r="315" ht="15.75" customHeight="1">
      <c r="I315" s="85"/>
      <c r="J315" s="85"/>
    </row>
    <row r="316" ht="15.75" customHeight="1">
      <c r="I316" s="85"/>
      <c r="J316" s="85"/>
    </row>
    <row r="317" ht="15.75" customHeight="1">
      <c r="I317" s="85"/>
      <c r="J317" s="85"/>
    </row>
    <row r="318" ht="15.75" customHeight="1">
      <c r="I318" s="85"/>
      <c r="J318" s="85"/>
    </row>
    <row r="319" ht="15.75" customHeight="1">
      <c r="I319" s="85"/>
      <c r="J319" s="85"/>
    </row>
    <row r="320" ht="15.75" customHeight="1">
      <c r="I320" s="85"/>
      <c r="J320" s="85"/>
    </row>
    <row r="321" ht="15.75" customHeight="1">
      <c r="I321" s="85"/>
      <c r="J321" s="85"/>
    </row>
    <row r="322" ht="15.75" customHeight="1">
      <c r="I322" s="85"/>
      <c r="J322" s="85"/>
    </row>
    <row r="323" ht="15.75" customHeight="1">
      <c r="I323" s="85"/>
      <c r="J323" s="85"/>
    </row>
    <row r="324" ht="15.75" customHeight="1">
      <c r="I324" s="85"/>
      <c r="J324" s="85"/>
    </row>
    <row r="325" ht="15.75" customHeight="1">
      <c r="I325" s="85"/>
      <c r="J325" s="85"/>
    </row>
    <row r="326" ht="15.75" customHeight="1">
      <c r="I326" s="85"/>
      <c r="J326" s="85"/>
    </row>
    <row r="327" ht="15.75" customHeight="1">
      <c r="I327" s="85"/>
      <c r="J327" s="85"/>
    </row>
    <row r="328" ht="15.75" customHeight="1">
      <c r="I328" s="85"/>
      <c r="J328" s="85"/>
    </row>
    <row r="329" ht="15.75" customHeight="1">
      <c r="I329" s="85"/>
      <c r="J329" s="85"/>
    </row>
    <row r="330" ht="15.75" customHeight="1">
      <c r="I330" s="85"/>
      <c r="J330" s="85"/>
    </row>
    <row r="331" ht="15.75" customHeight="1">
      <c r="I331" s="85"/>
      <c r="J331" s="85"/>
    </row>
    <row r="332" ht="15.75" customHeight="1">
      <c r="I332" s="85"/>
      <c r="J332" s="85"/>
    </row>
    <row r="333" ht="15.75" customHeight="1">
      <c r="I333" s="85"/>
      <c r="J333" s="85"/>
    </row>
    <row r="334" ht="15.75" customHeight="1">
      <c r="I334" s="85"/>
      <c r="J334" s="85"/>
    </row>
    <row r="335" ht="15.75" customHeight="1">
      <c r="I335" s="85"/>
      <c r="J335" s="85"/>
    </row>
    <row r="336" ht="15.75" customHeight="1">
      <c r="I336" s="85"/>
      <c r="J336" s="85"/>
    </row>
    <row r="337" ht="15.75" customHeight="1">
      <c r="I337" s="85"/>
      <c r="J337" s="85"/>
    </row>
    <row r="338" ht="15.75" customHeight="1">
      <c r="I338" s="85"/>
      <c r="J338" s="85"/>
    </row>
    <row r="339" ht="15.75" customHeight="1">
      <c r="I339" s="85"/>
      <c r="J339" s="85"/>
    </row>
    <row r="340" ht="15.75" customHeight="1">
      <c r="I340" s="85"/>
      <c r="J340" s="85"/>
    </row>
    <row r="341" ht="15.75" customHeight="1">
      <c r="I341" s="85"/>
      <c r="J341" s="85"/>
    </row>
    <row r="342" ht="15.75" customHeight="1">
      <c r="I342" s="85"/>
      <c r="J342" s="85"/>
    </row>
    <row r="343" ht="15.75" customHeight="1">
      <c r="I343" s="85"/>
      <c r="J343" s="85"/>
    </row>
    <row r="344" ht="15.75" customHeight="1">
      <c r="I344" s="85"/>
      <c r="J344" s="85"/>
    </row>
    <row r="345" ht="15.75" customHeight="1">
      <c r="I345" s="85"/>
      <c r="J345" s="85"/>
    </row>
    <row r="346" ht="15.75" customHeight="1">
      <c r="I346" s="85"/>
      <c r="J346" s="85"/>
    </row>
    <row r="347" ht="15.75" customHeight="1">
      <c r="I347" s="85"/>
      <c r="J347" s="85"/>
    </row>
    <row r="348" ht="15.75" customHeight="1">
      <c r="I348" s="85"/>
      <c r="J348" s="85"/>
    </row>
    <row r="349" ht="15.75" customHeight="1">
      <c r="I349" s="85"/>
      <c r="J349" s="85"/>
    </row>
    <row r="350" ht="15.75" customHeight="1">
      <c r="I350" s="85"/>
      <c r="J350" s="85"/>
    </row>
    <row r="351" ht="15.75" customHeight="1">
      <c r="I351" s="85"/>
      <c r="J351" s="85"/>
    </row>
    <row r="352" ht="15.75" customHeight="1">
      <c r="I352" s="85"/>
      <c r="J352" s="85"/>
    </row>
    <row r="353" ht="15.75" customHeight="1">
      <c r="I353" s="85"/>
      <c r="J353" s="85"/>
    </row>
    <row r="354" ht="15.75" customHeight="1">
      <c r="I354" s="85"/>
      <c r="J354" s="85"/>
    </row>
    <row r="355" ht="15.75" customHeight="1">
      <c r="I355" s="85"/>
      <c r="J355" s="85"/>
    </row>
    <row r="356" ht="15.75" customHeight="1">
      <c r="I356" s="85"/>
      <c r="J356" s="85"/>
    </row>
    <row r="357" ht="15.75" customHeight="1">
      <c r="I357" s="85"/>
      <c r="J357" s="85"/>
    </row>
    <row r="358" ht="15.75" customHeight="1">
      <c r="I358" s="85"/>
      <c r="J358" s="85"/>
    </row>
    <row r="359" ht="15.75" customHeight="1">
      <c r="I359" s="85"/>
      <c r="J359" s="85"/>
    </row>
    <row r="360" ht="15.75" customHeight="1">
      <c r="I360" s="85"/>
      <c r="J360" s="85"/>
    </row>
    <row r="361" ht="15.75" customHeight="1">
      <c r="I361" s="85"/>
      <c r="J361" s="85"/>
    </row>
    <row r="362" ht="15.75" customHeight="1">
      <c r="I362" s="85"/>
      <c r="J362" s="85"/>
    </row>
    <row r="363" ht="15.75" customHeight="1">
      <c r="I363" s="85"/>
      <c r="J363" s="85"/>
    </row>
    <row r="364" ht="15.75" customHeight="1">
      <c r="I364" s="85"/>
      <c r="J364" s="85"/>
    </row>
    <row r="365" ht="15.75" customHeight="1">
      <c r="I365" s="85"/>
      <c r="J365" s="85"/>
    </row>
    <row r="366" ht="15.75" customHeight="1">
      <c r="I366" s="85"/>
      <c r="J366" s="85"/>
    </row>
    <row r="367" ht="15.75" customHeight="1">
      <c r="I367" s="85"/>
      <c r="J367" s="85"/>
    </row>
    <row r="368" ht="15.75" customHeight="1">
      <c r="I368" s="85"/>
      <c r="J368" s="85"/>
    </row>
    <row r="369" ht="15.75" customHeight="1">
      <c r="I369" s="85"/>
      <c r="J369" s="85"/>
    </row>
    <row r="370" ht="15.75" customHeight="1">
      <c r="I370" s="85"/>
      <c r="J370" s="85"/>
    </row>
    <row r="371" ht="15.75" customHeight="1">
      <c r="I371" s="85"/>
      <c r="J371" s="85"/>
    </row>
    <row r="372" ht="15.75" customHeight="1">
      <c r="I372" s="85"/>
      <c r="J372" s="85"/>
    </row>
    <row r="373" ht="15.75" customHeight="1">
      <c r="I373" s="85"/>
      <c r="J373" s="85"/>
    </row>
    <row r="374" ht="15.75" customHeight="1">
      <c r="I374" s="85"/>
      <c r="J374" s="85"/>
    </row>
    <row r="375" ht="15.75" customHeight="1">
      <c r="I375" s="85"/>
      <c r="J375" s="85"/>
    </row>
    <row r="376" ht="15.75" customHeight="1">
      <c r="I376" s="85"/>
      <c r="J376" s="85"/>
    </row>
    <row r="377" ht="15.75" customHeight="1">
      <c r="I377" s="85"/>
      <c r="J377" s="85"/>
    </row>
    <row r="378" ht="15.75" customHeight="1">
      <c r="I378" s="85"/>
      <c r="J378" s="85"/>
    </row>
    <row r="379" ht="15.75" customHeight="1">
      <c r="I379" s="85"/>
      <c r="J379" s="85"/>
    </row>
    <row r="380" ht="15.75" customHeight="1">
      <c r="I380" s="85"/>
      <c r="J380" s="85"/>
    </row>
    <row r="381" ht="15.75" customHeight="1">
      <c r="I381" s="85"/>
      <c r="J381" s="85"/>
    </row>
    <row r="382" ht="15.75" customHeight="1">
      <c r="I382" s="85"/>
      <c r="J382" s="85"/>
    </row>
    <row r="383" ht="15.75" customHeight="1">
      <c r="I383" s="85"/>
      <c r="J383" s="85"/>
    </row>
    <row r="384" ht="15.75" customHeight="1">
      <c r="I384" s="85"/>
      <c r="J384" s="85"/>
    </row>
    <row r="385" ht="15.75" customHeight="1">
      <c r="I385" s="85"/>
      <c r="J385" s="85"/>
    </row>
    <row r="386" ht="15.75" customHeight="1">
      <c r="I386" s="85"/>
      <c r="J386" s="85"/>
    </row>
    <row r="387" ht="15.75" customHeight="1">
      <c r="I387" s="85"/>
      <c r="J387" s="85"/>
    </row>
    <row r="388" ht="15.75" customHeight="1">
      <c r="I388" s="85"/>
      <c r="J388" s="85"/>
    </row>
    <row r="389" ht="15.75" customHeight="1">
      <c r="I389" s="85"/>
      <c r="J389" s="85"/>
    </row>
    <row r="390" ht="15.75" customHeight="1">
      <c r="I390" s="85"/>
      <c r="J390" s="85"/>
    </row>
    <row r="391" ht="15.75" customHeight="1">
      <c r="I391" s="85"/>
      <c r="J391" s="85"/>
    </row>
    <row r="392" ht="15.75" customHeight="1">
      <c r="I392" s="85"/>
      <c r="J392" s="85"/>
    </row>
    <row r="393" ht="15.75" customHeight="1">
      <c r="I393" s="85"/>
      <c r="J393" s="85"/>
    </row>
    <row r="394" ht="15.75" customHeight="1">
      <c r="I394" s="85"/>
      <c r="J394" s="85"/>
    </row>
    <row r="395" ht="15.75" customHeight="1">
      <c r="I395" s="85"/>
      <c r="J395" s="85"/>
    </row>
    <row r="396" ht="15.75" customHeight="1">
      <c r="I396" s="85"/>
      <c r="J396" s="85"/>
    </row>
    <row r="397" ht="15.75" customHeight="1">
      <c r="I397" s="85"/>
      <c r="J397" s="85"/>
    </row>
    <row r="398" ht="15.75" customHeight="1">
      <c r="I398" s="85"/>
      <c r="J398" s="85"/>
    </row>
    <row r="399" ht="15.75" customHeight="1">
      <c r="I399" s="85"/>
      <c r="J399" s="85"/>
    </row>
    <row r="400" ht="15.75" customHeight="1">
      <c r="I400" s="85"/>
      <c r="J400" s="85"/>
    </row>
    <row r="401" ht="15.75" customHeight="1">
      <c r="I401" s="85"/>
      <c r="J401" s="85"/>
    </row>
    <row r="402" ht="15.75" customHeight="1">
      <c r="I402" s="85"/>
      <c r="J402" s="85"/>
    </row>
    <row r="403" ht="15.75" customHeight="1">
      <c r="I403" s="85"/>
      <c r="J403" s="85"/>
    </row>
    <row r="404" ht="15.75" customHeight="1">
      <c r="I404" s="85"/>
      <c r="J404" s="85"/>
    </row>
    <row r="405" ht="15.75" customHeight="1">
      <c r="I405" s="85"/>
      <c r="J405" s="85"/>
    </row>
    <row r="406" ht="15.75" customHeight="1">
      <c r="I406" s="85"/>
      <c r="J406" s="85"/>
    </row>
    <row r="407" ht="15.75" customHeight="1">
      <c r="I407" s="85"/>
      <c r="J407" s="85"/>
    </row>
    <row r="408" ht="15.75" customHeight="1">
      <c r="I408" s="85"/>
      <c r="J408" s="85"/>
    </row>
    <row r="409" ht="15.75" customHeight="1">
      <c r="I409" s="85"/>
      <c r="J409" s="85"/>
    </row>
    <row r="410" ht="15.75" customHeight="1">
      <c r="I410" s="85"/>
      <c r="J410" s="85"/>
    </row>
    <row r="411" ht="15.75" customHeight="1">
      <c r="I411" s="85"/>
      <c r="J411" s="85"/>
    </row>
    <row r="412" ht="15.75" customHeight="1">
      <c r="I412" s="85"/>
      <c r="J412" s="85"/>
    </row>
    <row r="413" ht="15.75" customHeight="1">
      <c r="I413" s="85"/>
      <c r="J413" s="85"/>
    </row>
    <row r="414" ht="15.75" customHeight="1">
      <c r="I414" s="85"/>
      <c r="J414" s="85"/>
    </row>
    <row r="415" ht="15.75" customHeight="1">
      <c r="I415" s="85"/>
      <c r="J415" s="85"/>
    </row>
    <row r="416" ht="15.75" customHeight="1">
      <c r="I416" s="85"/>
      <c r="J416" s="85"/>
    </row>
    <row r="417" ht="15.75" customHeight="1">
      <c r="I417" s="85"/>
      <c r="J417" s="85"/>
    </row>
    <row r="418" ht="15.75" customHeight="1">
      <c r="I418" s="85"/>
      <c r="J418" s="85"/>
    </row>
    <row r="419" ht="15.75" customHeight="1">
      <c r="I419" s="85"/>
      <c r="J419" s="85"/>
    </row>
    <row r="420" ht="15.75" customHeight="1">
      <c r="I420" s="85"/>
      <c r="J420" s="85"/>
    </row>
    <row r="421" ht="15.75" customHeight="1">
      <c r="I421" s="85"/>
      <c r="J421" s="85"/>
    </row>
    <row r="422" ht="15.75" customHeight="1">
      <c r="I422" s="85"/>
      <c r="J422" s="85"/>
    </row>
    <row r="423" ht="15.75" customHeight="1">
      <c r="I423" s="85"/>
      <c r="J423" s="85"/>
    </row>
    <row r="424" ht="15.75" customHeight="1">
      <c r="I424" s="85"/>
      <c r="J424" s="85"/>
    </row>
    <row r="425" ht="15.75" customHeight="1">
      <c r="I425" s="85"/>
      <c r="J425" s="85"/>
    </row>
    <row r="426" ht="15.75" customHeight="1">
      <c r="I426" s="85"/>
      <c r="J426" s="85"/>
    </row>
    <row r="427" ht="15.75" customHeight="1">
      <c r="I427" s="85"/>
      <c r="J427" s="85"/>
    </row>
    <row r="428" ht="15.75" customHeight="1">
      <c r="I428" s="85"/>
      <c r="J428" s="85"/>
    </row>
    <row r="429" ht="15.75" customHeight="1">
      <c r="I429" s="85"/>
      <c r="J429" s="85"/>
    </row>
    <row r="430" ht="15.75" customHeight="1">
      <c r="I430" s="85"/>
      <c r="J430" s="85"/>
    </row>
    <row r="431" ht="15.75" customHeight="1">
      <c r="I431" s="85"/>
      <c r="J431" s="85"/>
    </row>
    <row r="432" ht="15.75" customHeight="1">
      <c r="I432" s="85"/>
      <c r="J432" s="85"/>
    </row>
    <row r="433" ht="15.75" customHeight="1">
      <c r="I433" s="85"/>
      <c r="J433" s="85"/>
    </row>
    <row r="434" ht="15.75" customHeight="1">
      <c r="I434" s="85"/>
      <c r="J434" s="85"/>
    </row>
    <row r="435" ht="15.75" customHeight="1">
      <c r="I435" s="85"/>
      <c r="J435" s="85"/>
    </row>
    <row r="436" ht="15.75" customHeight="1">
      <c r="I436" s="85"/>
      <c r="J436" s="85"/>
    </row>
    <row r="437" ht="15.75" customHeight="1">
      <c r="I437" s="85"/>
      <c r="J437" s="85"/>
    </row>
    <row r="438" ht="15.75" customHeight="1">
      <c r="I438" s="85"/>
      <c r="J438" s="85"/>
    </row>
    <row r="439" ht="15.75" customHeight="1">
      <c r="I439" s="85"/>
      <c r="J439" s="85"/>
    </row>
    <row r="440" ht="15.75" customHeight="1">
      <c r="I440" s="85"/>
      <c r="J440" s="85"/>
    </row>
    <row r="441" ht="15.75" customHeight="1">
      <c r="I441" s="85"/>
      <c r="J441" s="85"/>
    </row>
    <row r="442" ht="15.75" customHeight="1">
      <c r="I442" s="85"/>
      <c r="J442" s="85"/>
    </row>
    <row r="443" ht="15.75" customHeight="1">
      <c r="I443" s="85"/>
      <c r="J443" s="85"/>
    </row>
    <row r="444" ht="15.75" customHeight="1">
      <c r="I444" s="85"/>
      <c r="J444" s="85"/>
    </row>
    <row r="445" ht="15.75" customHeight="1">
      <c r="I445" s="85"/>
      <c r="J445" s="85"/>
    </row>
    <row r="446" ht="15.75" customHeight="1">
      <c r="I446" s="85"/>
      <c r="J446" s="85"/>
    </row>
    <row r="447" ht="15.75" customHeight="1">
      <c r="I447" s="85"/>
      <c r="J447" s="85"/>
    </row>
    <row r="448" ht="15.75" customHeight="1">
      <c r="I448" s="85"/>
      <c r="J448" s="85"/>
    </row>
    <row r="449" ht="15.75" customHeight="1">
      <c r="I449" s="85"/>
      <c r="J449" s="85"/>
    </row>
    <row r="450" ht="15.75" customHeight="1">
      <c r="I450" s="85"/>
      <c r="J450" s="85"/>
    </row>
    <row r="451" ht="15.75" customHeight="1">
      <c r="I451" s="85"/>
      <c r="J451" s="85"/>
    </row>
    <row r="452" ht="15.75" customHeight="1">
      <c r="I452" s="85"/>
      <c r="J452" s="85"/>
    </row>
    <row r="453" ht="15.75" customHeight="1">
      <c r="I453" s="85"/>
      <c r="J453" s="85"/>
    </row>
    <row r="454" ht="15.75" customHeight="1">
      <c r="I454" s="85"/>
      <c r="J454" s="85"/>
    </row>
    <row r="455" ht="15.75" customHeight="1">
      <c r="I455" s="85"/>
      <c r="J455" s="85"/>
    </row>
    <row r="456" ht="15.75" customHeight="1">
      <c r="I456" s="85"/>
      <c r="J456" s="85"/>
    </row>
    <row r="457" ht="15.75" customHeight="1">
      <c r="I457" s="85"/>
      <c r="J457" s="85"/>
    </row>
    <row r="458" ht="15.75" customHeight="1">
      <c r="I458" s="85"/>
      <c r="J458" s="85"/>
    </row>
    <row r="459" ht="15.75" customHeight="1">
      <c r="I459" s="85"/>
      <c r="J459" s="85"/>
    </row>
    <row r="460" ht="15.75" customHeight="1">
      <c r="I460" s="85"/>
      <c r="J460" s="85"/>
    </row>
    <row r="461" ht="15.75" customHeight="1">
      <c r="I461" s="85"/>
      <c r="J461" s="85"/>
    </row>
    <row r="462" ht="15.75" customHeight="1">
      <c r="I462" s="85"/>
      <c r="J462" s="85"/>
    </row>
    <row r="463" ht="15.75" customHeight="1">
      <c r="I463" s="85"/>
      <c r="J463" s="85"/>
    </row>
    <row r="464" ht="15.75" customHeight="1">
      <c r="I464" s="85"/>
      <c r="J464" s="85"/>
    </row>
    <row r="465" ht="15.75" customHeight="1">
      <c r="I465" s="85"/>
      <c r="J465" s="85"/>
    </row>
    <row r="466" ht="15.75" customHeight="1">
      <c r="I466" s="85"/>
      <c r="J466" s="85"/>
    </row>
    <row r="467" ht="15.75" customHeight="1">
      <c r="I467" s="85"/>
      <c r="J467" s="85"/>
    </row>
    <row r="468" ht="15.75" customHeight="1">
      <c r="I468" s="85"/>
      <c r="J468" s="85"/>
    </row>
    <row r="469" ht="15.75" customHeight="1">
      <c r="I469" s="85"/>
      <c r="J469" s="85"/>
    </row>
    <row r="470" ht="15.75" customHeight="1">
      <c r="I470" s="85"/>
      <c r="J470" s="85"/>
    </row>
    <row r="471" ht="15.75" customHeight="1">
      <c r="I471" s="85"/>
      <c r="J471" s="85"/>
    </row>
    <row r="472" ht="15.75" customHeight="1">
      <c r="I472" s="85"/>
      <c r="J472" s="85"/>
    </row>
    <row r="473" ht="15.75" customHeight="1">
      <c r="I473" s="85"/>
      <c r="J473" s="85"/>
    </row>
    <row r="474" ht="15.75" customHeight="1">
      <c r="I474" s="85"/>
      <c r="J474" s="85"/>
    </row>
    <row r="475" ht="15.75" customHeight="1">
      <c r="I475" s="85"/>
      <c r="J475" s="85"/>
    </row>
    <row r="476" ht="15.75" customHeight="1">
      <c r="I476" s="85"/>
      <c r="J476" s="85"/>
    </row>
    <row r="477" ht="15.75" customHeight="1">
      <c r="I477" s="85"/>
      <c r="J477" s="85"/>
    </row>
    <row r="478" ht="15.75" customHeight="1">
      <c r="I478" s="85"/>
      <c r="J478" s="85"/>
    </row>
    <row r="479" ht="15.75" customHeight="1">
      <c r="I479" s="85"/>
      <c r="J479" s="85"/>
    </row>
    <row r="480" ht="15.75" customHeight="1">
      <c r="I480" s="85"/>
      <c r="J480" s="85"/>
    </row>
    <row r="481" ht="15.75" customHeight="1">
      <c r="I481" s="85"/>
      <c r="J481" s="85"/>
    </row>
    <row r="482" ht="15.75" customHeight="1">
      <c r="I482" s="85"/>
      <c r="J482" s="85"/>
    </row>
    <row r="483" ht="15.75" customHeight="1">
      <c r="I483" s="85"/>
      <c r="J483" s="85"/>
    </row>
    <row r="484" ht="15.75" customHeight="1">
      <c r="I484" s="85"/>
      <c r="J484" s="85"/>
    </row>
    <row r="485" ht="15.75" customHeight="1">
      <c r="I485" s="85"/>
      <c r="J485" s="85"/>
    </row>
    <row r="486" ht="15.75" customHeight="1">
      <c r="I486" s="85"/>
      <c r="J486" s="85"/>
    </row>
    <row r="487" ht="15.75" customHeight="1">
      <c r="I487" s="85"/>
      <c r="J487" s="85"/>
    </row>
    <row r="488" ht="15.75" customHeight="1">
      <c r="I488" s="85"/>
      <c r="J488" s="85"/>
    </row>
    <row r="489" ht="15.75" customHeight="1">
      <c r="I489" s="85"/>
      <c r="J489" s="85"/>
    </row>
    <row r="490" ht="15.75" customHeight="1">
      <c r="I490" s="85"/>
      <c r="J490" s="85"/>
    </row>
    <row r="491" ht="15.75" customHeight="1">
      <c r="I491" s="85"/>
      <c r="J491" s="85"/>
    </row>
    <row r="492" ht="15.75" customHeight="1">
      <c r="I492" s="85"/>
      <c r="J492" s="85"/>
    </row>
    <row r="493" ht="15.75" customHeight="1">
      <c r="I493" s="85"/>
      <c r="J493" s="85"/>
    </row>
    <row r="494" ht="15.75" customHeight="1">
      <c r="I494" s="85"/>
      <c r="J494" s="85"/>
    </row>
    <row r="495" ht="15.75" customHeight="1">
      <c r="I495" s="85"/>
      <c r="J495" s="85"/>
    </row>
    <row r="496" ht="15.75" customHeight="1">
      <c r="I496" s="85"/>
      <c r="J496" s="85"/>
    </row>
    <row r="497" ht="15.75" customHeight="1">
      <c r="I497" s="85"/>
      <c r="J497" s="85"/>
    </row>
    <row r="498" ht="15.75" customHeight="1">
      <c r="I498" s="85"/>
      <c r="J498" s="85"/>
    </row>
    <row r="499" ht="15.75" customHeight="1">
      <c r="I499" s="85"/>
      <c r="J499" s="85"/>
    </row>
    <row r="500" ht="15.75" customHeight="1">
      <c r="I500" s="85"/>
      <c r="J500" s="85"/>
    </row>
    <row r="501" ht="15.75" customHeight="1">
      <c r="I501" s="85"/>
      <c r="J501" s="85"/>
    </row>
    <row r="502" ht="15.75" customHeight="1">
      <c r="I502" s="85"/>
      <c r="J502" s="85"/>
    </row>
    <row r="503" ht="15.75" customHeight="1">
      <c r="I503" s="85"/>
      <c r="J503" s="85"/>
    </row>
    <row r="504" ht="15.75" customHeight="1">
      <c r="I504" s="85"/>
      <c r="J504" s="85"/>
    </row>
    <row r="505" ht="15.75" customHeight="1">
      <c r="I505" s="85"/>
      <c r="J505" s="85"/>
    </row>
    <row r="506" ht="15.75" customHeight="1">
      <c r="I506" s="85"/>
      <c r="J506" s="85"/>
    </row>
    <row r="507" ht="15.75" customHeight="1">
      <c r="I507" s="85"/>
      <c r="J507" s="85"/>
    </row>
    <row r="508" ht="15.75" customHeight="1">
      <c r="I508" s="85"/>
      <c r="J508" s="85"/>
    </row>
    <row r="509" ht="15.75" customHeight="1">
      <c r="I509" s="85"/>
      <c r="J509" s="85"/>
    </row>
    <row r="510" ht="15.75" customHeight="1">
      <c r="I510" s="85"/>
      <c r="J510" s="85"/>
    </row>
    <row r="511" ht="15.75" customHeight="1">
      <c r="I511" s="85"/>
      <c r="J511" s="85"/>
    </row>
    <row r="512" ht="15.75" customHeight="1">
      <c r="I512" s="85"/>
      <c r="J512" s="85"/>
    </row>
    <row r="513" ht="15.75" customHeight="1">
      <c r="I513" s="85"/>
      <c r="J513" s="85"/>
    </row>
    <row r="514" ht="15.75" customHeight="1">
      <c r="I514" s="85"/>
      <c r="J514" s="85"/>
    </row>
    <row r="515" ht="15.75" customHeight="1">
      <c r="I515" s="85"/>
      <c r="J515" s="85"/>
    </row>
    <row r="516" ht="15.75" customHeight="1">
      <c r="I516" s="85"/>
      <c r="J516" s="85"/>
    </row>
    <row r="517" ht="15.75" customHeight="1">
      <c r="I517" s="85"/>
      <c r="J517" s="85"/>
    </row>
    <row r="518" ht="15.75" customHeight="1">
      <c r="I518" s="85"/>
      <c r="J518" s="85"/>
    </row>
    <row r="519" ht="15.75" customHeight="1">
      <c r="I519" s="85"/>
      <c r="J519" s="85"/>
    </row>
    <row r="520" ht="15.75" customHeight="1">
      <c r="I520" s="85"/>
      <c r="J520" s="85"/>
    </row>
    <row r="521" ht="15.75" customHeight="1">
      <c r="I521" s="85"/>
      <c r="J521" s="85"/>
    </row>
    <row r="522" ht="15.75" customHeight="1">
      <c r="I522" s="85"/>
      <c r="J522" s="85"/>
    </row>
    <row r="523" ht="15.75" customHeight="1">
      <c r="I523" s="85"/>
      <c r="J523" s="85"/>
    </row>
    <row r="524" ht="15.75" customHeight="1">
      <c r="I524" s="85"/>
      <c r="J524" s="85"/>
    </row>
    <row r="525" ht="15.75" customHeight="1">
      <c r="I525" s="85"/>
      <c r="J525" s="85"/>
    </row>
    <row r="526" ht="15.75" customHeight="1">
      <c r="I526" s="85"/>
      <c r="J526" s="85"/>
    </row>
    <row r="527" ht="15.75" customHeight="1">
      <c r="I527" s="85"/>
      <c r="J527" s="85"/>
    </row>
    <row r="528" ht="15.75" customHeight="1">
      <c r="I528" s="85"/>
      <c r="J528" s="85"/>
    </row>
    <row r="529" ht="15.75" customHeight="1">
      <c r="I529" s="85"/>
      <c r="J529" s="85"/>
    </row>
    <row r="530" ht="15.75" customHeight="1">
      <c r="I530" s="85"/>
      <c r="J530" s="85"/>
    </row>
    <row r="531" ht="15.75" customHeight="1">
      <c r="I531" s="85"/>
      <c r="J531" s="85"/>
    </row>
    <row r="532" ht="15.75" customHeight="1">
      <c r="I532" s="85"/>
      <c r="J532" s="85"/>
    </row>
    <row r="533" ht="15.75" customHeight="1">
      <c r="I533" s="85"/>
      <c r="J533" s="85"/>
    </row>
    <row r="534" ht="15.75" customHeight="1">
      <c r="I534" s="85"/>
      <c r="J534" s="85"/>
    </row>
    <row r="535" ht="15.75" customHeight="1">
      <c r="I535" s="85"/>
      <c r="J535" s="85"/>
    </row>
    <row r="536" ht="15.75" customHeight="1">
      <c r="I536" s="85"/>
      <c r="J536" s="85"/>
    </row>
    <row r="537" ht="15.75" customHeight="1">
      <c r="I537" s="85"/>
      <c r="J537" s="85"/>
    </row>
    <row r="538" ht="15.75" customHeight="1">
      <c r="I538" s="85"/>
      <c r="J538" s="85"/>
    </row>
    <row r="539" ht="15.75" customHeight="1">
      <c r="I539" s="85"/>
      <c r="J539" s="85"/>
    </row>
    <row r="540" ht="15.75" customHeight="1">
      <c r="I540" s="85"/>
      <c r="J540" s="85"/>
    </row>
    <row r="541" ht="15.75" customHeight="1">
      <c r="I541" s="85"/>
      <c r="J541" s="85"/>
    </row>
    <row r="542" ht="15.75" customHeight="1">
      <c r="I542" s="85"/>
      <c r="J542" s="85"/>
    </row>
    <row r="543" ht="15.75" customHeight="1">
      <c r="I543" s="85"/>
      <c r="J543" s="85"/>
    </row>
    <row r="544" ht="15.75" customHeight="1">
      <c r="I544" s="85"/>
      <c r="J544" s="85"/>
    </row>
    <row r="545" ht="15.75" customHeight="1">
      <c r="I545" s="85"/>
      <c r="J545" s="85"/>
    </row>
    <row r="546" ht="15.75" customHeight="1">
      <c r="I546" s="85"/>
      <c r="J546" s="85"/>
    </row>
    <row r="547" ht="15.75" customHeight="1">
      <c r="I547" s="85"/>
      <c r="J547" s="85"/>
    </row>
    <row r="548" ht="15.75" customHeight="1">
      <c r="I548" s="85"/>
      <c r="J548" s="85"/>
    </row>
    <row r="549" ht="15.75" customHeight="1">
      <c r="I549" s="85"/>
      <c r="J549" s="85"/>
    </row>
    <row r="550" ht="15.75" customHeight="1">
      <c r="I550" s="85"/>
      <c r="J550" s="85"/>
    </row>
    <row r="551" ht="15.75" customHeight="1">
      <c r="I551" s="85"/>
      <c r="J551" s="85"/>
    </row>
    <row r="552" ht="15.75" customHeight="1">
      <c r="I552" s="85"/>
      <c r="J552" s="85"/>
    </row>
    <row r="553" ht="15.75" customHeight="1">
      <c r="I553" s="85"/>
      <c r="J553" s="85"/>
    </row>
    <row r="554" ht="15.75" customHeight="1">
      <c r="I554" s="85"/>
      <c r="J554" s="85"/>
    </row>
    <row r="555" ht="15.75" customHeight="1">
      <c r="I555" s="85"/>
      <c r="J555" s="85"/>
    </row>
    <row r="556" ht="15.75" customHeight="1">
      <c r="I556" s="85"/>
      <c r="J556" s="85"/>
    </row>
    <row r="557" ht="15.75" customHeight="1">
      <c r="I557" s="85"/>
      <c r="J557" s="85"/>
    </row>
    <row r="558" ht="15.75" customHeight="1">
      <c r="I558" s="85"/>
      <c r="J558" s="85"/>
    </row>
    <row r="559" ht="15.75" customHeight="1">
      <c r="I559" s="85"/>
      <c r="J559" s="85"/>
    </row>
    <row r="560" ht="15.75" customHeight="1">
      <c r="I560" s="85"/>
      <c r="J560" s="85"/>
    </row>
    <row r="561" ht="15.75" customHeight="1">
      <c r="I561" s="85"/>
      <c r="J561" s="85"/>
    </row>
    <row r="562" ht="15.75" customHeight="1">
      <c r="I562" s="85"/>
      <c r="J562" s="85"/>
    </row>
    <row r="563" ht="15.75" customHeight="1">
      <c r="I563" s="85"/>
      <c r="J563" s="85"/>
    </row>
    <row r="564" ht="15.75" customHeight="1">
      <c r="I564" s="85"/>
      <c r="J564" s="85"/>
    </row>
    <row r="565" ht="15.75" customHeight="1">
      <c r="I565" s="85"/>
      <c r="J565" s="85"/>
    </row>
    <row r="566" ht="15.75" customHeight="1">
      <c r="I566" s="85"/>
      <c r="J566" s="85"/>
    </row>
    <row r="567" ht="15.75" customHeight="1">
      <c r="I567" s="85"/>
      <c r="J567" s="85"/>
    </row>
    <row r="568" ht="15.75" customHeight="1">
      <c r="I568" s="85"/>
      <c r="J568" s="85"/>
    </row>
    <row r="569" ht="15.75" customHeight="1">
      <c r="I569" s="85"/>
      <c r="J569" s="85"/>
    </row>
    <row r="570" ht="15.75" customHeight="1">
      <c r="I570" s="85"/>
      <c r="J570" s="85"/>
    </row>
    <row r="571" ht="15.75" customHeight="1">
      <c r="I571" s="85"/>
      <c r="J571" s="85"/>
    </row>
    <row r="572" ht="15.75" customHeight="1">
      <c r="I572" s="85"/>
      <c r="J572" s="85"/>
    </row>
    <row r="573" ht="15.75" customHeight="1">
      <c r="I573" s="85"/>
      <c r="J573" s="85"/>
    </row>
    <row r="574" ht="15.75" customHeight="1">
      <c r="I574" s="85"/>
      <c r="J574" s="85"/>
    </row>
    <row r="575" ht="15.75" customHeight="1">
      <c r="I575" s="85"/>
      <c r="J575" s="85"/>
    </row>
    <row r="576" ht="15.75" customHeight="1">
      <c r="I576" s="85"/>
      <c r="J576" s="85"/>
    </row>
    <row r="577" ht="15.75" customHeight="1">
      <c r="I577" s="85"/>
      <c r="J577" s="85"/>
    </row>
    <row r="578" ht="15.75" customHeight="1">
      <c r="I578" s="85"/>
      <c r="J578" s="85"/>
    </row>
    <row r="579" ht="15.75" customHeight="1">
      <c r="I579" s="85"/>
      <c r="J579" s="85"/>
    </row>
    <row r="580" ht="15.75" customHeight="1">
      <c r="I580" s="85"/>
      <c r="J580" s="85"/>
    </row>
    <row r="581" ht="15.75" customHeight="1">
      <c r="I581" s="85"/>
      <c r="J581" s="85"/>
    </row>
    <row r="582" ht="15.75" customHeight="1">
      <c r="I582" s="85"/>
      <c r="J582" s="85"/>
    </row>
    <row r="583" ht="15.75" customHeight="1">
      <c r="I583" s="85"/>
      <c r="J583" s="85"/>
    </row>
    <row r="584" ht="15.75" customHeight="1">
      <c r="I584" s="85"/>
      <c r="J584" s="85"/>
    </row>
    <row r="585" ht="15.75" customHeight="1">
      <c r="I585" s="85"/>
      <c r="J585" s="85"/>
    </row>
    <row r="586" ht="15.75" customHeight="1">
      <c r="I586" s="85"/>
      <c r="J586" s="85"/>
    </row>
    <row r="587" ht="15.75" customHeight="1">
      <c r="I587" s="85"/>
      <c r="J587" s="85"/>
    </row>
    <row r="588" ht="15.75" customHeight="1">
      <c r="I588" s="85"/>
      <c r="J588" s="85"/>
    </row>
    <row r="589" ht="15.75" customHeight="1">
      <c r="I589" s="85"/>
      <c r="J589" s="85"/>
    </row>
    <row r="590" ht="15.75" customHeight="1">
      <c r="I590" s="85"/>
      <c r="J590" s="85"/>
    </row>
    <row r="591" ht="15.75" customHeight="1">
      <c r="I591" s="85"/>
      <c r="J591" s="85"/>
    </row>
    <row r="592" ht="15.75" customHeight="1">
      <c r="I592" s="85"/>
      <c r="J592" s="85"/>
    </row>
    <row r="593" ht="15.75" customHeight="1">
      <c r="I593" s="85"/>
      <c r="J593" s="85"/>
    </row>
    <row r="594" ht="15.75" customHeight="1">
      <c r="I594" s="85"/>
      <c r="J594" s="85"/>
    </row>
    <row r="595" ht="15.75" customHeight="1">
      <c r="I595" s="85"/>
      <c r="J595" s="85"/>
    </row>
    <row r="596" ht="15.75" customHeight="1">
      <c r="I596" s="85"/>
      <c r="J596" s="85"/>
    </row>
    <row r="597" ht="15.75" customHeight="1">
      <c r="I597" s="85"/>
      <c r="J597" s="85"/>
    </row>
    <row r="598" ht="15.75" customHeight="1">
      <c r="I598" s="85"/>
      <c r="J598" s="85"/>
    </row>
    <row r="599" ht="15.75" customHeight="1">
      <c r="I599" s="85"/>
      <c r="J599" s="85"/>
    </row>
    <row r="600" ht="15.75" customHeight="1">
      <c r="I600" s="85"/>
      <c r="J600" s="85"/>
    </row>
    <row r="601" ht="15.75" customHeight="1">
      <c r="I601" s="85"/>
      <c r="J601" s="85"/>
    </row>
    <row r="602" ht="15.75" customHeight="1">
      <c r="I602" s="85"/>
      <c r="J602" s="85"/>
    </row>
    <row r="603" ht="15.75" customHeight="1">
      <c r="I603" s="85"/>
      <c r="J603" s="85"/>
    </row>
    <row r="604" ht="15.75" customHeight="1">
      <c r="I604" s="85"/>
      <c r="J604" s="85"/>
    </row>
    <row r="605" ht="15.75" customHeight="1">
      <c r="I605" s="85"/>
      <c r="J605" s="85"/>
    </row>
    <row r="606" ht="15.75" customHeight="1">
      <c r="I606" s="85"/>
      <c r="J606" s="85"/>
    </row>
    <row r="607" ht="15.75" customHeight="1">
      <c r="I607" s="85"/>
      <c r="J607" s="85"/>
    </row>
    <row r="608" ht="15.75" customHeight="1">
      <c r="I608" s="85"/>
      <c r="J608" s="85"/>
    </row>
    <row r="609" ht="15.75" customHeight="1">
      <c r="I609" s="85"/>
      <c r="J609" s="85"/>
    </row>
    <row r="610" ht="15.75" customHeight="1">
      <c r="I610" s="85"/>
      <c r="J610" s="85"/>
    </row>
    <row r="611" ht="15.75" customHeight="1">
      <c r="I611" s="85"/>
      <c r="J611" s="85"/>
    </row>
    <row r="612" ht="15.75" customHeight="1">
      <c r="I612" s="85"/>
      <c r="J612" s="85"/>
    </row>
    <row r="613" ht="15.75" customHeight="1">
      <c r="I613" s="85"/>
      <c r="J613" s="85"/>
    </row>
    <row r="614" ht="15.75" customHeight="1">
      <c r="I614" s="85"/>
      <c r="J614" s="85"/>
    </row>
    <row r="615" ht="15.75" customHeight="1">
      <c r="I615" s="85"/>
      <c r="J615" s="85"/>
    </row>
    <row r="616" ht="15.75" customHeight="1">
      <c r="I616" s="85"/>
      <c r="J616" s="85"/>
    </row>
    <row r="617" ht="15.75" customHeight="1">
      <c r="I617" s="85"/>
      <c r="J617" s="85"/>
    </row>
    <row r="618" ht="15.75" customHeight="1">
      <c r="I618" s="85"/>
      <c r="J618" s="85"/>
    </row>
    <row r="619" ht="15.75" customHeight="1">
      <c r="I619" s="85"/>
      <c r="J619" s="85"/>
    </row>
    <row r="620" ht="15.75" customHeight="1">
      <c r="I620" s="85"/>
      <c r="J620" s="85"/>
    </row>
    <row r="621" ht="15.75" customHeight="1">
      <c r="I621" s="85"/>
      <c r="J621" s="85"/>
    </row>
    <row r="622" ht="15.75" customHeight="1">
      <c r="I622" s="85"/>
      <c r="J622" s="85"/>
    </row>
    <row r="623" ht="15.75" customHeight="1">
      <c r="I623" s="85"/>
      <c r="J623" s="85"/>
    </row>
    <row r="624" ht="15.75" customHeight="1">
      <c r="I624" s="85"/>
      <c r="J624" s="85"/>
    </row>
    <row r="625" ht="15.75" customHeight="1">
      <c r="I625" s="85"/>
      <c r="J625" s="85"/>
    </row>
    <row r="626" ht="15.75" customHeight="1">
      <c r="I626" s="85"/>
      <c r="J626" s="85"/>
    </row>
    <row r="627" ht="15.75" customHeight="1">
      <c r="I627" s="85"/>
      <c r="J627" s="85"/>
    </row>
    <row r="628" ht="15.75" customHeight="1">
      <c r="I628" s="85"/>
      <c r="J628" s="85"/>
    </row>
    <row r="629" ht="15.75" customHeight="1">
      <c r="I629" s="85"/>
      <c r="J629" s="85"/>
    </row>
    <row r="630" ht="15.75" customHeight="1">
      <c r="I630" s="85"/>
      <c r="J630" s="85"/>
    </row>
    <row r="631" ht="15.75" customHeight="1">
      <c r="I631" s="85"/>
      <c r="J631" s="85"/>
    </row>
    <row r="632" ht="15.75" customHeight="1">
      <c r="I632" s="85"/>
      <c r="J632" s="85"/>
    </row>
    <row r="633" ht="15.75" customHeight="1">
      <c r="I633" s="85"/>
      <c r="J633" s="85"/>
    </row>
    <row r="634" ht="15.75" customHeight="1">
      <c r="I634" s="85"/>
      <c r="J634" s="85"/>
    </row>
    <row r="635" ht="15.75" customHeight="1">
      <c r="I635" s="85"/>
      <c r="J635" s="85"/>
    </row>
    <row r="636" ht="15.75" customHeight="1">
      <c r="I636" s="85"/>
      <c r="J636" s="85"/>
    </row>
    <row r="637" ht="15.75" customHeight="1">
      <c r="I637" s="85"/>
      <c r="J637" s="85"/>
    </row>
    <row r="638" ht="15.75" customHeight="1">
      <c r="I638" s="85"/>
      <c r="J638" s="85"/>
    </row>
    <row r="639" ht="15.75" customHeight="1">
      <c r="I639" s="85"/>
      <c r="J639" s="85"/>
    </row>
    <row r="640" ht="15.75" customHeight="1">
      <c r="I640" s="85"/>
      <c r="J640" s="85"/>
    </row>
    <row r="641" ht="15.75" customHeight="1">
      <c r="I641" s="85"/>
      <c r="J641" s="85"/>
    </row>
    <row r="642" ht="15.75" customHeight="1">
      <c r="I642" s="85"/>
      <c r="J642" s="85"/>
    </row>
    <row r="643" ht="15.75" customHeight="1">
      <c r="I643" s="85"/>
      <c r="J643" s="85"/>
    </row>
    <row r="644" ht="15.75" customHeight="1">
      <c r="I644" s="85"/>
      <c r="J644" s="85"/>
    </row>
    <row r="645" ht="15.75" customHeight="1">
      <c r="I645" s="85"/>
      <c r="J645" s="85"/>
    </row>
    <row r="646" ht="15.75" customHeight="1">
      <c r="I646" s="85"/>
      <c r="J646" s="85"/>
    </row>
    <row r="647" ht="15.75" customHeight="1">
      <c r="I647" s="85"/>
      <c r="J647" s="85"/>
    </row>
    <row r="648" ht="15.75" customHeight="1">
      <c r="I648" s="85"/>
      <c r="J648" s="85"/>
    </row>
    <row r="649" ht="15.75" customHeight="1">
      <c r="I649" s="85"/>
      <c r="J649" s="85"/>
    </row>
    <row r="650" ht="15.75" customHeight="1">
      <c r="I650" s="85"/>
      <c r="J650" s="85"/>
    </row>
    <row r="651" ht="15.75" customHeight="1">
      <c r="I651" s="85"/>
      <c r="J651" s="85"/>
    </row>
    <row r="652" ht="15.75" customHeight="1">
      <c r="I652" s="85"/>
      <c r="J652" s="85"/>
    </row>
    <row r="653" ht="15.75" customHeight="1">
      <c r="I653" s="85"/>
      <c r="J653" s="85"/>
    </row>
    <row r="654" ht="15.75" customHeight="1">
      <c r="I654" s="85"/>
      <c r="J654" s="85"/>
    </row>
    <row r="655" ht="15.75" customHeight="1">
      <c r="I655" s="85"/>
      <c r="J655" s="85"/>
    </row>
    <row r="656" ht="15.75" customHeight="1">
      <c r="I656" s="85"/>
      <c r="J656" s="85"/>
    </row>
    <row r="657" ht="15.75" customHeight="1">
      <c r="I657" s="85"/>
      <c r="J657" s="85"/>
    </row>
    <row r="658" ht="15.75" customHeight="1">
      <c r="I658" s="85"/>
      <c r="J658" s="85"/>
    </row>
    <row r="659" ht="15.75" customHeight="1">
      <c r="I659" s="85"/>
      <c r="J659" s="85"/>
    </row>
    <row r="660" ht="15.75" customHeight="1">
      <c r="I660" s="85"/>
      <c r="J660" s="85"/>
    </row>
    <row r="661" ht="15.75" customHeight="1">
      <c r="I661" s="85"/>
      <c r="J661" s="85"/>
    </row>
    <row r="662" ht="15.75" customHeight="1">
      <c r="I662" s="85"/>
      <c r="J662" s="85"/>
    </row>
    <row r="663" ht="15.75" customHeight="1">
      <c r="I663" s="85"/>
      <c r="J663" s="85"/>
    </row>
    <row r="664" ht="15.75" customHeight="1">
      <c r="I664" s="85"/>
      <c r="J664" s="85"/>
    </row>
    <row r="665" ht="15.75" customHeight="1">
      <c r="I665" s="85"/>
      <c r="J665" s="85"/>
    </row>
    <row r="666" ht="15.75" customHeight="1">
      <c r="I666" s="85"/>
      <c r="J666" s="85"/>
    </row>
    <row r="667" ht="15.75" customHeight="1">
      <c r="I667" s="85"/>
      <c r="J667" s="85"/>
    </row>
    <row r="668" ht="15.75" customHeight="1">
      <c r="I668" s="85"/>
      <c r="J668" s="85"/>
    </row>
    <row r="669" ht="15.75" customHeight="1">
      <c r="I669" s="85"/>
      <c r="J669" s="85"/>
    </row>
    <row r="670" ht="15.75" customHeight="1">
      <c r="I670" s="85"/>
      <c r="J670" s="85"/>
    </row>
    <row r="671" ht="15.75" customHeight="1">
      <c r="I671" s="85"/>
      <c r="J671" s="85"/>
    </row>
    <row r="672" ht="15.75" customHeight="1">
      <c r="I672" s="85"/>
      <c r="J672" s="85"/>
    </row>
    <row r="673" ht="15.75" customHeight="1">
      <c r="I673" s="85"/>
      <c r="J673" s="85"/>
    </row>
    <row r="674" ht="15.75" customHeight="1">
      <c r="I674" s="85"/>
      <c r="J674" s="85"/>
    </row>
    <row r="675" ht="15.75" customHeight="1">
      <c r="I675" s="85"/>
      <c r="J675" s="85"/>
    </row>
    <row r="676" ht="15.75" customHeight="1">
      <c r="I676" s="85"/>
      <c r="J676" s="85"/>
    </row>
    <row r="677" ht="15.75" customHeight="1">
      <c r="I677" s="85"/>
      <c r="J677" s="85"/>
    </row>
    <row r="678" ht="15.75" customHeight="1">
      <c r="I678" s="85"/>
      <c r="J678" s="85"/>
    </row>
    <row r="679" ht="15.75" customHeight="1">
      <c r="I679" s="85"/>
      <c r="J679" s="85"/>
    </row>
    <row r="680" ht="15.75" customHeight="1">
      <c r="I680" s="85"/>
      <c r="J680" s="85"/>
    </row>
    <row r="681" ht="15.75" customHeight="1">
      <c r="I681" s="85"/>
      <c r="J681" s="85"/>
    </row>
    <row r="682" ht="15.75" customHeight="1">
      <c r="I682" s="85"/>
      <c r="J682" s="85"/>
    </row>
    <row r="683" ht="15.75" customHeight="1">
      <c r="I683" s="85"/>
      <c r="J683" s="85"/>
    </row>
    <row r="684" ht="15.75" customHeight="1">
      <c r="I684" s="85"/>
      <c r="J684" s="85"/>
    </row>
    <row r="685" ht="15.75" customHeight="1">
      <c r="I685" s="85"/>
      <c r="J685" s="85"/>
    </row>
    <row r="686" ht="15.75" customHeight="1">
      <c r="I686" s="85"/>
      <c r="J686" s="85"/>
    </row>
    <row r="687" ht="15.75" customHeight="1">
      <c r="I687" s="85"/>
      <c r="J687" s="85"/>
    </row>
    <row r="688" ht="15.75" customHeight="1">
      <c r="I688" s="85"/>
      <c r="J688" s="85"/>
    </row>
    <row r="689" ht="15.75" customHeight="1">
      <c r="I689" s="85"/>
      <c r="J689" s="85"/>
    </row>
    <row r="690" ht="15.75" customHeight="1">
      <c r="I690" s="85"/>
      <c r="J690" s="85"/>
    </row>
    <row r="691" ht="15.75" customHeight="1">
      <c r="I691" s="85"/>
      <c r="J691" s="85"/>
    </row>
    <row r="692" ht="15.75" customHeight="1">
      <c r="I692" s="85"/>
      <c r="J692" s="85"/>
    </row>
    <row r="693" ht="15.75" customHeight="1">
      <c r="I693" s="85"/>
      <c r="J693" s="85"/>
    </row>
    <row r="694" ht="15.75" customHeight="1">
      <c r="I694" s="85"/>
      <c r="J694" s="85"/>
    </row>
    <row r="695" ht="15.75" customHeight="1">
      <c r="I695" s="85"/>
      <c r="J695" s="85"/>
    </row>
    <row r="696" ht="15.75" customHeight="1">
      <c r="I696" s="85"/>
      <c r="J696" s="85"/>
    </row>
    <row r="697" ht="15.75" customHeight="1">
      <c r="I697" s="85"/>
      <c r="J697" s="85"/>
    </row>
    <row r="698" ht="15.75" customHeight="1">
      <c r="I698" s="85"/>
      <c r="J698" s="85"/>
    </row>
    <row r="699" ht="15.75" customHeight="1">
      <c r="I699" s="85"/>
      <c r="J699" s="85"/>
    </row>
    <row r="700" ht="15.75" customHeight="1">
      <c r="I700" s="85"/>
      <c r="J700" s="85"/>
    </row>
    <row r="701" ht="15.75" customHeight="1">
      <c r="I701" s="85"/>
      <c r="J701" s="85"/>
    </row>
    <row r="702" ht="15.75" customHeight="1">
      <c r="I702" s="85"/>
      <c r="J702" s="85"/>
    </row>
    <row r="703" ht="15.75" customHeight="1">
      <c r="I703" s="85"/>
      <c r="J703" s="85"/>
    </row>
    <row r="704" ht="15.75" customHeight="1">
      <c r="I704" s="85"/>
      <c r="J704" s="85"/>
    </row>
    <row r="705" ht="15.75" customHeight="1">
      <c r="I705" s="85"/>
      <c r="J705" s="85"/>
    </row>
    <row r="706" ht="15.75" customHeight="1">
      <c r="I706" s="85"/>
      <c r="J706" s="85"/>
    </row>
    <row r="707" ht="15.75" customHeight="1">
      <c r="I707" s="85"/>
      <c r="J707" s="85"/>
    </row>
    <row r="708" ht="15.75" customHeight="1">
      <c r="I708" s="85"/>
      <c r="J708" s="85"/>
    </row>
    <row r="709" ht="15.75" customHeight="1">
      <c r="I709" s="85"/>
      <c r="J709" s="85"/>
    </row>
    <row r="710" ht="15.75" customHeight="1">
      <c r="I710" s="85"/>
      <c r="J710" s="85"/>
    </row>
    <row r="711" ht="15.75" customHeight="1">
      <c r="I711" s="85"/>
      <c r="J711" s="85"/>
    </row>
    <row r="712" ht="15.75" customHeight="1">
      <c r="I712" s="85"/>
      <c r="J712" s="85"/>
    </row>
    <row r="713" ht="15.75" customHeight="1">
      <c r="I713" s="85"/>
      <c r="J713" s="85"/>
    </row>
    <row r="714" ht="15.75" customHeight="1">
      <c r="I714" s="85"/>
      <c r="J714" s="85"/>
    </row>
    <row r="715" ht="15.75" customHeight="1">
      <c r="I715" s="85"/>
      <c r="J715" s="85"/>
    </row>
    <row r="716" ht="15.75" customHeight="1">
      <c r="I716" s="85"/>
      <c r="J716" s="85"/>
    </row>
    <row r="717" ht="15.75" customHeight="1">
      <c r="I717" s="85"/>
      <c r="J717" s="85"/>
    </row>
    <row r="718" ht="15.75" customHeight="1">
      <c r="I718" s="85"/>
      <c r="J718" s="85"/>
    </row>
    <row r="719" ht="15.75" customHeight="1">
      <c r="I719" s="85"/>
      <c r="J719" s="85"/>
    </row>
    <row r="720" ht="15.75" customHeight="1">
      <c r="I720" s="85"/>
      <c r="J720" s="85"/>
    </row>
    <row r="721" ht="15.75" customHeight="1">
      <c r="I721" s="85"/>
      <c r="J721" s="85"/>
    </row>
    <row r="722" ht="15.75" customHeight="1">
      <c r="I722" s="85"/>
      <c r="J722" s="85"/>
    </row>
    <row r="723" ht="15.75" customHeight="1">
      <c r="I723" s="85"/>
      <c r="J723" s="85"/>
    </row>
    <row r="724" ht="15.75" customHeight="1">
      <c r="I724" s="85"/>
      <c r="J724" s="85"/>
    </row>
    <row r="725" ht="15.75" customHeight="1">
      <c r="I725" s="85"/>
      <c r="J725" s="85"/>
    </row>
    <row r="726" ht="15.75" customHeight="1">
      <c r="I726" s="85"/>
      <c r="J726" s="85"/>
    </row>
    <row r="727" ht="15.75" customHeight="1">
      <c r="I727" s="85"/>
      <c r="J727" s="85"/>
    </row>
    <row r="728" ht="15.75" customHeight="1">
      <c r="I728" s="85"/>
      <c r="J728" s="85"/>
    </row>
    <row r="729" ht="15.75" customHeight="1">
      <c r="I729" s="85"/>
      <c r="J729" s="85"/>
    </row>
    <row r="730" ht="15.75" customHeight="1">
      <c r="I730" s="85"/>
      <c r="J730" s="85"/>
    </row>
    <row r="731" ht="15.75" customHeight="1">
      <c r="I731" s="85"/>
      <c r="J731" s="85"/>
    </row>
    <row r="732" ht="15.75" customHeight="1">
      <c r="I732" s="85"/>
      <c r="J732" s="85"/>
    </row>
    <row r="733" ht="15.75" customHeight="1">
      <c r="I733" s="85"/>
      <c r="J733" s="85"/>
    </row>
    <row r="734" ht="15.75" customHeight="1">
      <c r="I734" s="85"/>
      <c r="J734" s="85"/>
    </row>
    <row r="735" ht="15.75" customHeight="1">
      <c r="I735" s="85"/>
      <c r="J735" s="85"/>
    </row>
    <row r="736" ht="15.75" customHeight="1">
      <c r="I736" s="85"/>
      <c r="J736" s="85"/>
    </row>
    <row r="737" ht="15.75" customHeight="1">
      <c r="I737" s="85"/>
      <c r="J737" s="85"/>
    </row>
    <row r="738" ht="15.75" customHeight="1">
      <c r="I738" s="85"/>
      <c r="J738" s="85"/>
    </row>
    <row r="739" ht="15.75" customHeight="1">
      <c r="I739" s="85"/>
      <c r="J739" s="85"/>
    </row>
    <row r="740" ht="15.75" customHeight="1">
      <c r="I740" s="85"/>
      <c r="J740" s="85"/>
    </row>
    <row r="741" ht="15.75" customHeight="1">
      <c r="I741" s="85"/>
      <c r="J741" s="85"/>
    </row>
    <row r="742" ht="15.75" customHeight="1">
      <c r="I742" s="85"/>
      <c r="J742" s="85"/>
    </row>
    <row r="743" ht="15.75" customHeight="1">
      <c r="I743" s="85"/>
      <c r="J743" s="85"/>
    </row>
    <row r="744" ht="15.75" customHeight="1">
      <c r="I744" s="85"/>
      <c r="J744" s="85"/>
    </row>
    <row r="745" ht="15.75" customHeight="1">
      <c r="I745" s="85"/>
      <c r="J745" s="85"/>
    </row>
    <row r="746" ht="15.75" customHeight="1">
      <c r="I746" s="85"/>
      <c r="J746" s="85"/>
    </row>
    <row r="747" ht="15.75" customHeight="1">
      <c r="I747" s="85"/>
      <c r="J747" s="85"/>
    </row>
    <row r="748" ht="15.75" customHeight="1">
      <c r="I748" s="85"/>
      <c r="J748" s="85"/>
    </row>
    <row r="749" ht="15.75" customHeight="1">
      <c r="I749" s="85"/>
      <c r="J749" s="85"/>
    </row>
    <row r="750" ht="15.75" customHeight="1">
      <c r="I750" s="85"/>
      <c r="J750" s="85"/>
    </row>
    <row r="751" ht="15.75" customHeight="1">
      <c r="I751" s="85"/>
      <c r="J751" s="85"/>
    </row>
    <row r="752" ht="15.75" customHeight="1">
      <c r="I752" s="85"/>
      <c r="J752" s="85"/>
    </row>
    <row r="753" ht="15.75" customHeight="1">
      <c r="I753" s="85"/>
      <c r="J753" s="85"/>
    </row>
    <row r="754" ht="15.75" customHeight="1">
      <c r="I754" s="85"/>
      <c r="J754" s="85"/>
    </row>
    <row r="755" ht="15.75" customHeight="1">
      <c r="I755" s="85"/>
      <c r="J755" s="85"/>
    </row>
    <row r="756" ht="15.75" customHeight="1">
      <c r="I756" s="85"/>
      <c r="J756" s="85"/>
    </row>
    <row r="757" ht="15.75" customHeight="1">
      <c r="I757" s="85"/>
      <c r="J757" s="85"/>
    </row>
    <row r="758" ht="15.75" customHeight="1">
      <c r="I758" s="85"/>
      <c r="J758" s="85"/>
    </row>
    <row r="759" ht="15.75" customHeight="1">
      <c r="I759" s="85"/>
      <c r="J759" s="85"/>
    </row>
    <row r="760" ht="15.75" customHeight="1">
      <c r="I760" s="85"/>
      <c r="J760" s="85"/>
    </row>
    <row r="761" ht="15.75" customHeight="1">
      <c r="I761" s="85"/>
      <c r="J761" s="85"/>
    </row>
    <row r="762" ht="15.75" customHeight="1">
      <c r="I762" s="85"/>
      <c r="J762" s="85"/>
    </row>
    <row r="763" ht="15.75" customHeight="1">
      <c r="I763" s="85"/>
      <c r="J763" s="85"/>
    </row>
    <row r="764" ht="15.75" customHeight="1">
      <c r="I764" s="85"/>
      <c r="J764" s="85"/>
    </row>
    <row r="765" ht="15.75" customHeight="1">
      <c r="I765" s="85"/>
      <c r="J765" s="85"/>
    </row>
    <row r="766" ht="15.75" customHeight="1">
      <c r="I766" s="85"/>
      <c r="J766" s="85"/>
    </row>
    <row r="767" ht="15.75" customHeight="1">
      <c r="I767" s="85"/>
      <c r="J767" s="85"/>
    </row>
    <row r="768" ht="15.75" customHeight="1">
      <c r="I768" s="85"/>
      <c r="J768" s="85"/>
    </row>
    <row r="769" ht="15.75" customHeight="1">
      <c r="I769" s="85"/>
      <c r="J769" s="85"/>
    </row>
    <row r="770" ht="15.75" customHeight="1">
      <c r="I770" s="85"/>
      <c r="J770" s="85"/>
    </row>
    <row r="771" ht="15.75" customHeight="1">
      <c r="I771" s="85"/>
      <c r="J771" s="85"/>
    </row>
    <row r="772" ht="15.75" customHeight="1">
      <c r="I772" s="85"/>
      <c r="J772" s="85"/>
    </row>
    <row r="773" ht="15.75" customHeight="1">
      <c r="I773" s="85"/>
      <c r="J773" s="85"/>
    </row>
    <row r="774" ht="15.75" customHeight="1">
      <c r="I774" s="85"/>
      <c r="J774" s="85"/>
    </row>
    <row r="775" ht="15.75" customHeight="1">
      <c r="I775" s="85"/>
      <c r="J775" s="85"/>
    </row>
    <row r="776" ht="15.75" customHeight="1">
      <c r="I776" s="85"/>
      <c r="J776" s="85"/>
    </row>
    <row r="777" ht="15.75" customHeight="1">
      <c r="I777" s="85"/>
      <c r="J777" s="85"/>
    </row>
    <row r="778" ht="15.75" customHeight="1">
      <c r="I778" s="85"/>
      <c r="J778" s="85"/>
    </row>
    <row r="779" ht="15.75" customHeight="1">
      <c r="I779" s="85"/>
      <c r="J779" s="85"/>
    </row>
    <row r="780" ht="15.75" customHeight="1">
      <c r="I780" s="85"/>
      <c r="J780" s="85"/>
    </row>
    <row r="781" ht="15.75" customHeight="1">
      <c r="I781" s="85"/>
      <c r="J781" s="85"/>
    </row>
    <row r="782" ht="15.75" customHeight="1">
      <c r="I782" s="85"/>
      <c r="J782" s="85"/>
    </row>
    <row r="783" ht="15.75" customHeight="1">
      <c r="I783" s="85"/>
      <c r="J783" s="85"/>
    </row>
    <row r="784" ht="15.75" customHeight="1">
      <c r="I784" s="85"/>
      <c r="J784" s="85"/>
    </row>
    <row r="785" ht="15.75" customHeight="1">
      <c r="I785" s="85"/>
      <c r="J785" s="85"/>
    </row>
    <row r="786" ht="15.75" customHeight="1">
      <c r="I786" s="85"/>
      <c r="J786" s="85"/>
    </row>
    <row r="787" ht="15.75" customHeight="1">
      <c r="I787" s="85"/>
      <c r="J787" s="85"/>
    </row>
    <row r="788" ht="15.75" customHeight="1">
      <c r="I788" s="85"/>
      <c r="J788" s="85"/>
    </row>
    <row r="789" ht="15.75" customHeight="1">
      <c r="I789" s="85"/>
      <c r="J789" s="85"/>
    </row>
    <row r="790" ht="15.75" customHeight="1">
      <c r="I790" s="85"/>
      <c r="J790" s="85"/>
    </row>
    <row r="791" ht="15.75" customHeight="1">
      <c r="I791" s="85"/>
      <c r="J791" s="85"/>
    </row>
    <row r="792" ht="15.75" customHeight="1">
      <c r="I792" s="85"/>
      <c r="J792" s="85"/>
    </row>
    <row r="793" ht="15.75" customHeight="1">
      <c r="I793" s="85"/>
      <c r="J793" s="85"/>
    </row>
    <row r="794" ht="15.75" customHeight="1">
      <c r="I794" s="85"/>
      <c r="J794" s="85"/>
    </row>
    <row r="795" ht="15.75" customHeight="1">
      <c r="I795" s="85"/>
      <c r="J795" s="85"/>
    </row>
    <row r="796" ht="15.75" customHeight="1">
      <c r="I796" s="85"/>
      <c r="J796" s="85"/>
    </row>
    <row r="797" ht="15.75" customHeight="1">
      <c r="I797" s="85"/>
      <c r="J797" s="85"/>
    </row>
    <row r="798" ht="15.75" customHeight="1">
      <c r="I798" s="85"/>
      <c r="J798" s="85"/>
    </row>
    <row r="799" ht="15.75" customHeight="1">
      <c r="I799" s="85"/>
      <c r="J799" s="85"/>
    </row>
    <row r="800" ht="15.75" customHeight="1">
      <c r="I800" s="85"/>
      <c r="J800" s="85"/>
    </row>
    <row r="801" ht="15.75" customHeight="1">
      <c r="I801" s="85"/>
      <c r="J801" s="85"/>
    </row>
    <row r="802" ht="15.75" customHeight="1">
      <c r="I802" s="85"/>
      <c r="J802" s="85"/>
    </row>
    <row r="803" ht="15.75" customHeight="1">
      <c r="I803" s="85"/>
      <c r="J803" s="85"/>
    </row>
    <row r="804" ht="15.75" customHeight="1">
      <c r="I804" s="85"/>
      <c r="J804" s="85"/>
    </row>
    <row r="805" ht="15.75" customHeight="1">
      <c r="I805" s="85"/>
      <c r="J805" s="85"/>
    </row>
    <row r="806" ht="15.75" customHeight="1">
      <c r="I806" s="85"/>
      <c r="J806" s="85"/>
    </row>
    <row r="807" ht="15.75" customHeight="1">
      <c r="I807" s="85"/>
      <c r="J807" s="85"/>
    </row>
    <row r="808" ht="15.75" customHeight="1">
      <c r="I808" s="85"/>
      <c r="J808" s="85"/>
    </row>
    <row r="809" ht="15.75" customHeight="1">
      <c r="I809" s="85"/>
      <c r="J809" s="85"/>
    </row>
    <row r="810" ht="15.75" customHeight="1">
      <c r="I810" s="85"/>
      <c r="J810" s="85"/>
    </row>
    <row r="811" ht="15.75" customHeight="1">
      <c r="I811" s="85"/>
      <c r="J811" s="85"/>
    </row>
    <row r="812" ht="15.75" customHeight="1">
      <c r="I812" s="85"/>
      <c r="J812" s="85"/>
    </row>
    <row r="813" ht="15.75" customHeight="1">
      <c r="I813" s="85"/>
      <c r="J813" s="85"/>
    </row>
    <row r="814" ht="15.75" customHeight="1">
      <c r="I814" s="85"/>
      <c r="J814" s="85"/>
    </row>
    <row r="815" ht="15.75" customHeight="1">
      <c r="I815" s="85"/>
      <c r="J815" s="85"/>
    </row>
    <row r="816" ht="15.75" customHeight="1">
      <c r="I816" s="85"/>
      <c r="J816" s="85"/>
    </row>
    <row r="817" ht="15.75" customHeight="1">
      <c r="I817" s="85"/>
      <c r="J817" s="85"/>
    </row>
    <row r="818" ht="15.75" customHeight="1">
      <c r="I818" s="85"/>
      <c r="J818" s="85"/>
    </row>
    <row r="819" ht="15.75" customHeight="1">
      <c r="I819" s="85"/>
      <c r="J819" s="85"/>
    </row>
    <row r="820" ht="15.75" customHeight="1">
      <c r="I820" s="85"/>
      <c r="J820" s="85"/>
    </row>
    <row r="821" ht="15.75" customHeight="1">
      <c r="I821" s="85"/>
      <c r="J821" s="85"/>
    </row>
    <row r="822" ht="15.75" customHeight="1">
      <c r="I822" s="85"/>
      <c r="J822" s="85"/>
    </row>
    <row r="823" ht="15.75" customHeight="1">
      <c r="I823" s="85"/>
      <c r="J823" s="85"/>
    </row>
    <row r="824" ht="15.75" customHeight="1">
      <c r="I824" s="85"/>
      <c r="J824" s="85"/>
    </row>
    <row r="825" ht="15.75" customHeight="1">
      <c r="I825" s="85"/>
      <c r="J825" s="85"/>
    </row>
    <row r="826" ht="15.75" customHeight="1">
      <c r="I826" s="85"/>
      <c r="J826" s="85"/>
    </row>
    <row r="827" ht="15.75" customHeight="1">
      <c r="I827" s="85"/>
      <c r="J827" s="85"/>
    </row>
    <row r="828" ht="15.75" customHeight="1">
      <c r="I828" s="85"/>
      <c r="J828" s="85"/>
    </row>
    <row r="829" ht="15.75" customHeight="1">
      <c r="I829" s="85"/>
      <c r="J829" s="85"/>
    </row>
    <row r="830" ht="15.75" customHeight="1">
      <c r="I830" s="85"/>
      <c r="J830" s="85"/>
    </row>
    <row r="831" ht="15.75" customHeight="1">
      <c r="I831" s="85"/>
      <c r="J831" s="85"/>
    </row>
    <row r="832" ht="15.75" customHeight="1">
      <c r="I832" s="85"/>
      <c r="J832" s="85"/>
    </row>
    <row r="833" ht="15.75" customHeight="1">
      <c r="I833" s="85"/>
      <c r="J833" s="85"/>
    </row>
    <row r="834" ht="15.75" customHeight="1">
      <c r="I834" s="85"/>
      <c r="J834" s="85"/>
    </row>
    <row r="835" ht="15.75" customHeight="1">
      <c r="I835" s="85"/>
      <c r="J835" s="85"/>
    </row>
    <row r="836" ht="15.75" customHeight="1">
      <c r="I836" s="85"/>
      <c r="J836" s="85"/>
    </row>
    <row r="837" ht="15.75" customHeight="1">
      <c r="I837" s="85"/>
      <c r="J837" s="85"/>
    </row>
    <row r="838" ht="15.75" customHeight="1">
      <c r="I838" s="85"/>
      <c r="J838" s="85"/>
    </row>
    <row r="839" ht="15.75" customHeight="1">
      <c r="I839" s="85"/>
      <c r="J839" s="85"/>
    </row>
    <row r="840" ht="15.75" customHeight="1">
      <c r="I840" s="85"/>
      <c r="J840" s="85"/>
    </row>
    <row r="841" ht="15.75" customHeight="1">
      <c r="I841" s="85"/>
      <c r="J841" s="85"/>
    </row>
    <row r="842" ht="15.75" customHeight="1">
      <c r="I842" s="85"/>
      <c r="J842" s="85"/>
    </row>
    <row r="843" ht="15.75" customHeight="1">
      <c r="I843" s="85"/>
      <c r="J843" s="85"/>
    </row>
    <row r="844" ht="15.75" customHeight="1">
      <c r="I844" s="85"/>
      <c r="J844" s="85"/>
    </row>
    <row r="845" ht="15.75" customHeight="1">
      <c r="I845" s="85"/>
      <c r="J845" s="85"/>
    </row>
    <row r="846" ht="15.75" customHeight="1">
      <c r="I846" s="85"/>
      <c r="J846" s="85"/>
    </row>
    <row r="847" ht="15.75" customHeight="1">
      <c r="I847" s="85"/>
      <c r="J847" s="85"/>
    </row>
    <row r="848" ht="15.75" customHeight="1">
      <c r="I848" s="85"/>
      <c r="J848" s="85"/>
    </row>
    <row r="849" ht="15.75" customHeight="1">
      <c r="I849" s="85"/>
      <c r="J849" s="85"/>
    </row>
    <row r="850" ht="15.75" customHeight="1">
      <c r="I850" s="85"/>
      <c r="J850" s="85"/>
    </row>
    <row r="851" ht="15.75" customHeight="1">
      <c r="I851" s="85"/>
      <c r="J851" s="85"/>
    </row>
    <row r="852" ht="15.75" customHeight="1">
      <c r="I852" s="85"/>
      <c r="J852" s="85"/>
    </row>
    <row r="853" ht="15.75" customHeight="1">
      <c r="I853" s="85"/>
      <c r="J853" s="85"/>
    </row>
    <row r="854" ht="15.75" customHeight="1">
      <c r="I854" s="85"/>
      <c r="J854" s="85"/>
    </row>
    <row r="855" ht="15.75" customHeight="1">
      <c r="I855" s="85"/>
      <c r="J855" s="85"/>
    </row>
    <row r="856" ht="15.75" customHeight="1">
      <c r="I856" s="85"/>
      <c r="J856" s="85"/>
    </row>
    <row r="857" ht="15.75" customHeight="1">
      <c r="I857" s="85"/>
      <c r="J857" s="85"/>
    </row>
    <row r="858" ht="15.75" customHeight="1">
      <c r="I858" s="85"/>
      <c r="J858" s="85"/>
    </row>
    <row r="859" ht="15.75" customHeight="1">
      <c r="I859" s="85"/>
      <c r="J859" s="85"/>
    </row>
    <row r="860" ht="15.75" customHeight="1">
      <c r="I860" s="85"/>
      <c r="J860" s="85"/>
    </row>
    <row r="861" ht="15.75" customHeight="1">
      <c r="I861" s="85"/>
      <c r="J861" s="85"/>
    </row>
    <row r="862" ht="15.75" customHeight="1">
      <c r="I862" s="85"/>
      <c r="J862" s="85"/>
    </row>
    <row r="863" ht="15.75" customHeight="1">
      <c r="I863" s="85"/>
      <c r="J863" s="85"/>
    </row>
    <row r="864" ht="15.75" customHeight="1">
      <c r="I864" s="85"/>
      <c r="J864" s="85"/>
    </row>
    <row r="865" ht="15.75" customHeight="1">
      <c r="I865" s="85"/>
      <c r="J865" s="85"/>
    </row>
    <row r="866" ht="15.75" customHeight="1">
      <c r="I866" s="85"/>
      <c r="J866" s="85"/>
    </row>
    <row r="867" ht="15.75" customHeight="1">
      <c r="I867" s="85"/>
      <c r="J867" s="85"/>
    </row>
    <row r="868" ht="15.75" customHeight="1">
      <c r="I868" s="85"/>
      <c r="J868" s="85"/>
    </row>
    <row r="869" ht="15.75" customHeight="1">
      <c r="I869" s="85"/>
      <c r="J869" s="85"/>
    </row>
    <row r="870" ht="15.75" customHeight="1">
      <c r="I870" s="85"/>
      <c r="J870" s="85"/>
    </row>
    <row r="871" ht="15.75" customHeight="1">
      <c r="I871" s="85"/>
      <c r="J871" s="85"/>
    </row>
    <row r="872" ht="15.75" customHeight="1">
      <c r="I872" s="85"/>
      <c r="J872" s="85"/>
    </row>
    <row r="873" ht="15.75" customHeight="1">
      <c r="I873" s="85"/>
      <c r="J873" s="85"/>
    </row>
    <row r="874" ht="15.75" customHeight="1">
      <c r="I874" s="85"/>
      <c r="J874" s="85"/>
    </row>
    <row r="875" ht="15.75" customHeight="1">
      <c r="I875" s="85"/>
      <c r="J875" s="85"/>
    </row>
    <row r="876" ht="15.75" customHeight="1">
      <c r="I876" s="85"/>
      <c r="J876" s="85"/>
    </row>
    <row r="877" ht="15.75" customHeight="1">
      <c r="I877" s="85"/>
      <c r="J877" s="85"/>
    </row>
    <row r="878" ht="15.75" customHeight="1">
      <c r="I878" s="85"/>
      <c r="J878" s="85"/>
    </row>
    <row r="879" ht="15.75" customHeight="1">
      <c r="I879" s="85"/>
      <c r="J879" s="85"/>
    </row>
    <row r="880" ht="15.75" customHeight="1">
      <c r="I880" s="85"/>
      <c r="J880" s="85"/>
    </row>
    <row r="881" ht="15.75" customHeight="1">
      <c r="I881" s="85"/>
      <c r="J881" s="85"/>
    </row>
    <row r="882" ht="15.75" customHeight="1">
      <c r="I882" s="85"/>
      <c r="J882" s="85"/>
    </row>
    <row r="883" ht="15.75" customHeight="1">
      <c r="I883" s="85"/>
      <c r="J883" s="85"/>
    </row>
    <row r="884" ht="15.75" customHeight="1">
      <c r="I884" s="85"/>
      <c r="J884" s="85"/>
    </row>
    <row r="885" ht="15.75" customHeight="1">
      <c r="I885" s="85"/>
      <c r="J885" s="85"/>
    </row>
    <row r="886" ht="15.75" customHeight="1">
      <c r="I886" s="85"/>
      <c r="J886" s="85"/>
    </row>
    <row r="887" ht="15.75" customHeight="1">
      <c r="I887" s="85"/>
      <c r="J887" s="85"/>
    </row>
    <row r="888" ht="15.75" customHeight="1">
      <c r="I888" s="85"/>
      <c r="J888" s="85"/>
    </row>
    <row r="889" ht="15.75" customHeight="1">
      <c r="I889" s="85"/>
      <c r="J889" s="85"/>
    </row>
    <row r="890" ht="15.75" customHeight="1">
      <c r="I890" s="85"/>
      <c r="J890" s="85"/>
    </row>
    <row r="891" ht="15.75" customHeight="1">
      <c r="I891" s="85"/>
      <c r="J891" s="85"/>
    </row>
    <row r="892" ht="15.75" customHeight="1">
      <c r="I892" s="85"/>
      <c r="J892" s="85"/>
    </row>
    <row r="893" ht="15.75" customHeight="1">
      <c r="I893" s="85"/>
      <c r="J893" s="85"/>
    </row>
    <row r="894" ht="15.75" customHeight="1">
      <c r="I894" s="85"/>
      <c r="J894" s="85"/>
    </row>
    <row r="895" ht="15.75" customHeight="1">
      <c r="I895" s="85"/>
      <c r="J895" s="85"/>
    </row>
    <row r="896" ht="15.75" customHeight="1">
      <c r="I896" s="85"/>
      <c r="J896" s="85"/>
    </row>
    <row r="897" ht="15.75" customHeight="1">
      <c r="I897" s="85"/>
      <c r="J897" s="85"/>
    </row>
    <row r="898" ht="15.75" customHeight="1">
      <c r="I898" s="85"/>
      <c r="J898" s="85"/>
    </row>
    <row r="899" ht="15.75" customHeight="1">
      <c r="I899" s="85"/>
      <c r="J899" s="85"/>
    </row>
    <row r="900" ht="15.75" customHeight="1">
      <c r="I900" s="85"/>
      <c r="J900" s="85"/>
    </row>
    <row r="901" ht="15.75" customHeight="1">
      <c r="I901" s="85"/>
      <c r="J901" s="85"/>
    </row>
    <row r="902" ht="15.75" customHeight="1">
      <c r="I902" s="85"/>
      <c r="J902" s="85"/>
    </row>
    <row r="903" ht="15.75" customHeight="1">
      <c r="I903" s="85"/>
      <c r="J903" s="85"/>
    </row>
    <row r="904" ht="15.75" customHeight="1">
      <c r="I904" s="85"/>
      <c r="J904" s="85"/>
    </row>
    <row r="905" ht="15.75" customHeight="1">
      <c r="I905" s="85"/>
      <c r="J905" s="85"/>
    </row>
    <row r="906" ht="15.75" customHeight="1">
      <c r="I906" s="85"/>
      <c r="J906" s="85"/>
    </row>
    <row r="907" ht="15.75" customHeight="1">
      <c r="I907" s="85"/>
      <c r="J907" s="85"/>
    </row>
    <row r="908" ht="15.75" customHeight="1">
      <c r="I908" s="85"/>
      <c r="J908" s="85"/>
    </row>
    <row r="909" ht="15.75" customHeight="1">
      <c r="I909" s="85"/>
      <c r="J909" s="85"/>
    </row>
    <row r="910" ht="15.75" customHeight="1">
      <c r="I910" s="85"/>
      <c r="J910" s="85"/>
    </row>
    <row r="911" ht="15.75" customHeight="1">
      <c r="I911" s="85"/>
      <c r="J911" s="85"/>
    </row>
    <row r="912" ht="15.75" customHeight="1">
      <c r="I912" s="85"/>
      <c r="J912" s="85"/>
    </row>
    <row r="913" ht="15.75" customHeight="1">
      <c r="I913" s="85"/>
      <c r="J913" s="85"/>
    </row>
    <row r="914" ht="15.75" customHeight="1">
      <c r="I914" s="85"/>
      <c r="J914" s="85"/>
    </row>
    <row r="915" ht="15.75" customHeight="1">
      <c r="I915" s="85"/>
      <c r="J915" s="85"/>
    </row>
    <row r="916" ht="15.75" customHeight="1">
      <c r="I916" s="85"/>
      <c r="J916" s="85"/>
    </row>
    <row r="917" ht="15.75" customHeight="1">
      <c r="I917" s="85"/>
      <c r="J917" s="85"/>
    </row>
    <row r="918" ht="15.75" customHeight="1">
      <c r="I918" s="85"/>
      <c r="J918" s="85"/>
    </row>
    <row r="919" ht="15.75" customHeight="1">
      <c r="I919" s="85"/>
      <c r="J919" s="85"/>
    </row>
    <row r="920" ht="15.75" customHeight="1">
      <c r="I920" s="85"/>
      <c r="J920" s="85"/>
    </row>
    <row r="921" ht="15.75" customHeight="1">
      <c r="I921" s="85"/>
      <c r="J921" s="85"/>
    </row>
    <row r="922" ht="15.75" customHeight="1">
      <c r="I922" s="85"/>
      <c r="J922" s="85"/>
    </row>
    <row r="923" ht="15.75" customHeight="1">
      <c r="I923" s="85"/>
      <c r="J923" s="85"/>
    </row>
    <row r="924" ht="15.75" customHeight="1">
      <c r="I924" s="85"/>
      <c r="J924" s="85"/>
    </row>
    <row r="925" ht="15.75" customHeight="1">
      <c r="I925" s="85"/>
      <c r="J925" s="85"/>
    </row>
    <row r="926" ht="15.75" customHeight="1">
      <c r="I926" s="85"/>
      <c r="J926" s="85"/>
    </row>
    <row r="927" ht="15.75" customHeight="1">
      <c r="I927" s="85"/>
      <c r="J927" s="85"/>
    </row>
    <row r="928" ht="15.75" customHeight="1">
      <c r="I928" s="85"/>
      <c r="J928" s="85"/>
    </row>
    <row r="929" ht="15.75" customHeight="1">
      <c r="I929" s="85"/>
      <c r="J929" s="85"/>
    </row>
    <row r="930" ht="15.75" customHeight="1">
      <c r="I930" s="85"/>
      <c r="J930" s="85"/>
    </row>
    <row r="931" ht="15.75" customHeight="1">
      <c r="I931" s="85"/>
      <c r="J931" s="85"/>
    </row>
    <row r="932" ht="15.75" customHeight="1">
      <c r="I932" s="85"/>
      <c r="J932" s="85"/>
    </row>
    <row r="933" ht="15.75" customHeight="1">
      <c r="I933" s="85"/>
      <c r="J933" s="85"/>
    </row>
    <row r="934" ht="15.75" customHeight="1">
      <c r="I934" s="85"/>
      <c r="J934" s="85"/>
    </row>
    <row r="935" ht="15.75" customHeight="1">
      <c r="I935" s="85"/>
      <c r="J935" s="85"/>
    </row>
    <row r="936" ht="15.75" customHeight="1">
      <c r="I936" s="85"/>
      <c r="J936" s="85"/>
    </row>
    <row r="937" ht="15.75" customHeight="1">
      <c r="I937" s="85"/>
      <c r="J937" s="85"/>
    </row>
    <row r="938" ht="15.75" customHeight="1">
      <c r="I938" s="85"/>
      <c r="J938" s="85"/>
    </row>
    <row r="939" ht="15.75" customHeight="1">
      <c r="I939" s="85"/>
      <c r="J939" s="85"/>
    </row>
    <row r="940" ht="15.75" customHeight="1">
      <c r="I940" s="85"/>
      <c r="J940" s="85"/>
    </row>
    <row r="941" ht="15.75" customHeight="1">
      <c r="I941" s="85"/>
      <c r="J941" s="85"/>
    </row>
    <row r="942" ht="15.75" customHeight="1">
      <c r="I942" s="85"/>
      <c r="J942" s="85"/>
    </row>
    <row r="943" ht="15.75" customHeight="1">
      <c r="I943" s="85"/>
      <c r="J943" s="85"/>
    </row>
    <row r="944" ht="15.75" customHeight="1">
      <c r="I944" s="85"/>
      <c r="J944" s="85"/>
    </row>
    <row r="945" ht="15.75" customHeight="1">
      <c r="I945" s="85"/>
      <c r="J945" s="85"/>
    </row>
    <row r="946" ht="15.75" customHeight="1">
      <c r="I946" s="85"/>
      <c r="J946" s="85"/>
    </row>
    <row r="947" ht="15.75" customHeight="1">
      <c r="I947" s="85"/>
      <c r="J947" s="85"/>
    </row>
    <row r="948" ht="15.75" customHeight="1">
      <c r="I948" s="85"/>
      <c r="J948" s="85"/>
    </row>
    <row r="949" ht="15.75" customHeight="1">
      <c r="I949" s="85"/>
      <c r="J949" s="85"/>
    </row>
    <row r="950" ht="15.75" customHeight="1">
      <c r="I950" s="85"/>
      <c r="J950" s="85"/>
    </row>
    <row r="951" ht="15.75" customHeight="1">
      <c r="I951" s="85"/>
      <c r="J951" s="85"/>
    </row>
    <row r="952" ht="15.75" customHeight="1">
      <c r="I952" s="85"/>
      <c r="J952" s="85"/>
    </row>
    <row r="953" ht="15.75" customHeight="1">
      <c r="I953" s="85"/>
      <c r="J953" s="85"/>
    </row>
    <row r="954" ht="15.75" customHeight="1">
      <c r="I954" s="85"/>
      <c r="J954" s="85"/>
    </row>
    <row r="955" ht="15.75" customHeight="1">
      <c r="I955" s="85"/>
      <c r="J955" s="85"/>
    </row>
    <row r="956" ht="15.75" customHeight="1">
      <c r="I956" s="85"/>
      <c r="J956" s="85"/>
    </row>
    <row r="957" ht="15.75" customHeight="1">
      <c r="I957" s="85"/>
      <c r="J957" s="85"/>
    </row>
    <row r="958" ht="15.75" customHeight="1">
      <c r="I958" s="85"/>
      <c r="J958" s="85"/>
    </row>
    <row r="959" ht="15.75" customHeight="1">
      <c r="I959" s="85"/>
      <c r="J959" s="85"/>
    </row>
    <row r="960" ht="15.75" customHeight="1">
      <c r="I960" s="85"/>
      <c r="J960" s="85"/>
    </row>
    <row r="961" ht="15.75" customHeight="1">
      <c r="I961" s="85"/>
      <c r="J961" s="85"/>
    </row>
    <row r="962" ht="15.75" customHeight="1">
      <c r="I962" s="85"/>
      <c r="J962" s="85"/>
    </row>
    <row r="963" ht="15.75" customHeight="1">
      <c r="I963" s="85"/>
      <c r="J963" s="85"/>
    </row>
    <row r="964" ht="15.75" customHeight="1">
      <c r="I964" s="85"/>
      <c r="J964" s="85"/>
    </row>
    <row r="965" ht="15.75" customHeight="1">
      <c r="I965" s="85"/>
      <c r="J965" s="85"/>
    </row>
    <row r="966" ht="15.75" customHeight="1">
      <c r="I966" s="85"/>
      <c r="J966" s="85"/>
    </row>
    <row r="967" ht="15.75" customHeight="1">
      <c r="I967" s="85"/>
      <c r="J967" s="85"/>
    </row>
    <row r="968" ht="15.75" customHeight="1">
      <c r="I968" s="85"/>
      <c r="J968" s="85"/>
    </row>
    <row r="969" ht="15.75" customHeight="1">
      <c r="I969" s="85"/>
      <c r="J969" s="85"/>
    </row>
    <row r="970" ht="15.75" customHeight="1">
      <c r="I970" s="85"/>
      <c r="J970" s="85"/>
    </row>
    <row r="971" ht="15.75" customHeight="1">
      <c r="I971" s="85"/>
      <c r="J971" s="85"/>
    </row>
    <row r="972" ht="15.75" customHeight="1">
      <c r="I972" s="85"/>
      <c r="J972" s="85"/>
    </row>
    <row r="973" ht="15.75" customHeight="1">
      <c r="I973" s="85"/>
      <c r="J973" s="85"/>
    </row>
    <row r="974" ht="15.75" customHeight="1">
      <c r="I974" s="85"/>
      <c r="J974" s="85"/>
    </row>
    <row r="975" ht="15.75" customHeight="1">
      <c r="I975" s="85"/>
      <c r="J975" s="85"/>
    </row>
    <row r="976" ht="15.75" customHeight="1">
      <c r="I976" s="85"/>
      <c r="J976" s="85"/>
    </row>
    <row r="977" ht="15.75" customHeight="1">
      <c r="I977" s="85"/>
      <c r="J977" s="85"/>
    </row>
    <row r="978" ht="15.75" customHeight="1">
      <c r="I978" s="85"/>
      <c r="J978" s="85"/>
    </row>
    <row r="979" ht="15.75" customHeight="1">
      <c r="I979" s="85"/>
      <c r="J979" s="85"/>
    </row>
    <row r="980" ht="15.75" customHeight="1">
      <c r="I980" s="85"/>
      <c r="J980" s="85"/>
    </row>
    <row r="981" ht="15.75" customHeight="1">
      <c r="I981" s="85"/>
      <c r="J981" s="85"/>
    </row>
    <row r="982" ht="15.75" customHeight="1">
      <c r="I982" s="85"/>
      <c r="J982" s="85"/>
    </row>
    <row r="983" ht="15.75" customHeight="1">
      <c r="I983" s="85"/>
      <c r="J983" s="85"/>
    </row>
    <row r="984" ht="15.75" customHeight="1">
      <c r="I984" s="85"/>
      <c r="J984" s="85"/>
    </row>
    <row r="985" ht="15.75" customHeight="1">
      <c r="I985" s="85"/>
      <c r="J985" s="85"/>
    </row>
    <row r="986" ht="15.75" customHeight="1">
      <c r="I986" s="85"/>
      <c r="J986" s="85"/>
    </row>
    <row r="987" ht="15.75" customHeight="1">
      <c r="I987" s="85"/>
      <c r="J987" s="85"/>
    </row>
    <row r="988" ht="15.75" customHeight="1">
      <c r="I988" s="85"/>
      <c r="J988" s="85"/>
    </row>
    <row r="989" ht="15.75" customHeight="1">
      <c r="I989" s="85"/>
      <c r="J989" s="85"/>
    </row>
    <row r="990" ht="15.75" customHeight="1">
      <c r="I990" s="85"/>
      <c r="J990" s="85"/>
    </row>
    <row r="991" ht="15.75" customHeight="1">
      <c r="I991" s="85"/>
      <c r="J991" s="85"/>
    </row>
    <row r="992" ht="15.75" customHeight="1">
      <c r="I992" s="85"/>
      <c r="J992" s="85"/>
    </row>
    <row r="993" ht="15.75" customHeight="1">
      <c r="I993" s="85"/>
      <c r="J993" s="85"/>
    </row>
    <row r="994" ht="15.75" customHeight="1">
      <c r="I994" s="85"/>
      <c r="J994" s="85"/>
    </row>
    <row r="995" ht="15.75" customHeight="1">
      <c r="I995" s="85"/>
      <c r="J995" s="85"/>
    </row>
    <row r="996" ht="15.75" customHeight="1">
      <c r="I996" s="85"/>
      <c r="J996" s="85"/>
    </row>
    <row r="997" ht="15.75" customHeight="1">
      <c r="I997" s="85"/>
      <c r="J997" s="85"/>
    </row>
    <row r="998" ht="15.75" customHeight="1">
      <c r="I998" s="85"/>
      <c r="J998" s="85"/>
    </row>
    <row r="999" ht="15.75" customHeight="1">
      <c r="I999" s="85"/>
      <c r="J999" s="85"/>
    </row>
    <row r="1000" ht="15.75" customHeight="1">
      <c r="I1000" s="85"/>
      <c r="J1000" s="85"/>
    </row>
  </sheetData>
  <printOptions/>
  <pageMargins bottom="0.75" footer="0.0" header="0.0" left="0.7" right="0.7" top="0.75"/>
  <pageSetup orientation="landscape"/>
  <drawing r:id="rId1"/>
</worksheet>
</file>