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20" yWindow="165" windowWidth="18975" windowHeight="7200" firstSheet="3" activeTab="12"/>
  </bookViews>
  <sheets>
    <sheet name="Рейтинг команд" sheetId="47" r:id="rId1"/>
    <sheet name="Туры швейцарки" sheetId="48" r:id="rId2"/>
    <sheet name="Итоги швейцарки 1 день" sheetId="45" r:id="rId3"/>
    <sheet name="A" sheetId="43" r:id="rId4"/>
    <sheet name="B" sheetId="42" r:id="rId5"/>
    <sheet name="C" sheetId="15" r:id="rId6"/>
    <sheet name="D" sheetId="41" r:id="rId7"/>
    <sheet name="Кубок А" sheetId="20" r:id="rId8"/>
    <sheet name="Кубок Б" sheetId="44" r:id="rId9"/>
    <sheet name="Рейтинг швейцаки кубка С" sheetId="46" r:id="rId10"/>
    <sheet name="Туры швейцарки КР" sheetId="49" r:id="rId11"/>
    <sheet name="Итоги шв в КР" sheetId="50" r:id="rId12"/>
    <sheet name="Кубок С" sheetId="29" r:id="rId13"/>
    <sheet name="Служебный лист" sheetId="4" state="hidden" r:id="rId14"/>
  </sheets>
  <definedNames>
    <definedName name="_xlnm.Print_Area" localSheetId="12">'Кубок С'!$A$1:$AA$140</definedName>
  </definedNames>
  <calcPr calcId="145621" calcOnSave="0"/>
</workbook>
</file>

<file path=xl/calcChain.xml><?xml version="1.0" encoding="utf-8"?>
<calcChain xmlns="http://schemas.openxmlformats.org/spreadsheetml/2006/main">
  <c r="B16" i="44" l="1"/>
  <c r="B4" i="44"/>
  <c r="B32" i="44"/>
  <c r="B20" i="44"/>
  <c r="B8" i="44"/>
  <c r="B12" i="44"/>
  <c r="B24" i="44"/>
  <c r="B28" i="44"/>
  <c r="F30" i="44" l="1"/>
  <c r="B40" i="44" s="1"/>
  <c r="F22" i="44"/>
  <c r="J26" i="44" s="1"/>
  <c r="F14" i="44"/>
  <c r="B36" i="44" s="1"/>
  <c r="F38" i="44" s="1"/>
  <c r="F6" i="44"/>
  <c r="J10" i="44" s="1"/>
  <c r="N18" i="44" s="1"/>
  <c r="I25" i="4"/>
  <c r="J25" i="4"/>
  <c r="I26" i="4"/>
  <c r="J26" i="4"/>
  <c r="I27" i="4"/>
  <c r="J27" i="4"/>
  <c r="I28" i="4"/>
  <c r="J28" i="4"/>
  <c r="I30" i="4"/>
  <c r="J30" i="4"/>
  <c r="I31" i="4"/>
  <c r="J31" i="4"/>
  <c r="I32" i="4"/>
  <c r="J32" i="4"/>
  <c r="I33" i="4"/>
  <c r="J33" i="4"/>
  <c r="I34" i="4"/>
  <c r="J34" i="4"/>
  <c r="I36" i="4"/>
  <c r="J36" i="4"/>
  <c r="I37" i="4"/>
  <c r="J37" i="4"/>
  <c r="I38" i="4"/>
  <c r="J38" i="4"/>
  <c r="I39" i="4"/>
  <c r="J39" i="4"/>
  <c r="I40" i="4"/>
  <c r="J40" i="4"/>
  <c r="I42" i="4"/>
  <c r="J42" i="4"/>
  <c r="I43" i="4"/>
  <c r="J43" i="4"/>
  <c r="I44" i="4"/>
  <c r="J44" i="4"/>
  <c r="I45" i="4"/>
  <c r="J45" i="4"/>
  <c r="I46" i="4"/>
  <c r="J46" i="4"/>
  <c r="I48" i="4"/>
  <c r="J48" i="4"/>
  <c r="I49" i="4"/>
  <c r="J49" i="4"/>
  <c r="I50" i="4"/>
  <c r="J50" i="4"/>
  <c r="I51" i="4"/>
  <c r="J51" i="4"/>
  <c r="I52" i="4"/>
  <c r="J52" i="4"/>
  <c r="I54" i="4"/>
  <c r="J54" i="4"/>
  <c r="I55" i="4"/>
  <c r="J55" i="4"/>
  <c r="I56" i="4"/>
  <c r="J56" i="4"/>
  <c r="I57" i="4"/>
  <c r="J57" i="4"/>
  <c r="I58" i="4"/>
  <c r="J58" i="4"/>
  <c r="I60" i="4"/>
  <c r="J60" i="4"/>
  <c r="I61" i="4"/>
  <c r="J61" i="4"/>
  <c r="I62" i="4"/>
  <c r="J62" i="4"/>
  <c r="I63" i="4"/>
  <c r="J63" i="4"/>
  <c r="J24" i="4"/>
  <c r="I24" i="4"/>
  <c r="A8" i="4"/>
  <c r="B8" i="4"/>
  <c r="C8" i="4"/>
  <c r="D8" i="4"/>
  <c r="E8" i="4"/>
  <c r="F8" i="4"/>
  <c r="G8" i="4"/>
  <c r="H8" i="4"/>
  <c r="H1" i="4"/>
  <c r="H2" i="4"/>
  <c r="H3" i="4"/>
  <c r="H4" i="4"/>
  <c r="H5" i="4"/>
  <c r="H6" i="4"/>
  <c r="H7" i="4"/>
  <c r="G10" i="43"/>
  <c r="I4" i="42"/>
  <c r="I6" i="42"/>
  <c r="C20" i="41"/>
  <c r="H25" i="42"/>
  <c r="F6" i="43"/>
  <c r="I4" i="43"/>
  <c r="C24" i="42"/>
  <c r="G10" i="41"/>
  <c r="H21" i="42"/>
  <c r="C17" i="41"/>
  <c r="G8" i="43"/>
  <c r="F6" i="42"/>
  <c r="H24" i="41"/>
  <c r="C25" i="42"/>
  <c r="H20" i="43"/>
  <c r="H6" i="42"/>
  <c r="C24" i="43"/>
  <c r="G8" i="42"/>
  <c r="G9" i="42" s="1"/>
  <c r="I6" i="41"/>
  <c r="I7" i="41"/>
  <c r="H16" i="43"/>
  <c r="I8" i="43"/>
  <c r="G4" i="42"/>
  <c r="F8" i="41"/>
  <c r="C16" i="41"/>
  <c r="C16" i="43"/>
  <c r="C20" i="43"/>
  <c r="H17" i="43"/>
  <c r="H16" i="42"/>
  <c r="I8" i="41"/>
  <c r="C16" i="42"/>
  <c r="G4" i="43"/>
  <c r="F10" i="42"/>
  <c r="I4" i="41"/>
  <c r="H20" i="41"/>
  <c r="H25" i="43"/>
  <c r="H24" i="42"/>
  <c r="F6" i="41"/>
  <c r="C24" i="41"/>
  <c r="G4" i="41"/>
  <c r="F10" i="43"/>
  <c r="H10" i="42"/>
  <c r="H25" i="41"/>
  <c r="C25" i="41"/>
  <c r="H24" i="43"/>
  <c r="H4" i="43"/>
  <c r="F8" i="42"/>
  <c r="H6" i="41"/>
  <c r="F10" i="41"/>
  <c r="C21" i="43"/>
  <c r="I6" i="43"/>
  <c r="H4" i="42"/>
  <c r="C25" i="43"/>
  <c r="H6" i="43"/>
  <c r="I8" i="42"/>
  <c r="H16" i="41"/>
  <c r="C17" i="42"/>
  <c r="H17" i="42"/>
  <c r="H21" i="43"/>
  <c r="H20" i="42"/>
  <c r="H4" i="41"/>
  <c r="H21" i="41"/>
  <c r="H10" i="41"/>
  <c r="C17" i="43"/>
  <c r="C20" i="42"/>
  <c r="C21" i="41"/>
  <c r="H17" i="41"/>
  <c r="H10" i="43"/>
  <c r="F8" i="43"/>
  <c r="G10" i="42"/>
  <c r="G8" i="41"/>
  <c r="C21" i="42"/>
  <c r="AB4" i="4" l="1"/>
  <c r="S8" i="4"/>
  <c r="O8" i="4"/>
  <c r="S7" i="4"/>
  <c r="R8" i="4"/>
  <c r="AB6" i="4"/>
  <c r="AB2" i="4"/>
  <c r="Q8" i="4"/>
  <c r="M8" i="4"/>
  <c r="S3" i="4"/>
  <c r="N8" i="4"/>
  <c r="S5" i="4"/>
  <c r="S1" i="4"/>
  <c r="P8" i="4"/>
  <c r="L8" i="4"/>
  <c r="S2" i="4"/>
  <c r="S6" i="4"/>
  <c r="S4" i="4"/>
  <c r="AB7" i="4"/>
  <c r="AB5" i="4"/>
  <c r="AB3" i="4"/>
  <c r="AB1" i="4"/>
  <c r="AA8" i="4"/>
  <c r="Y8" i="4"/>
  <c r="W8" i="4"/>
  <c r="U8" i="4"/>
  <c r="AB8" i="4"/>
  <c r="Z8" i="4"/>
  <c r="X8" i="4"/>
  <c r="V8" i="4"/>
  <c r="A7" i="4"/>
  <c r="B7" i="4"/>
  <c r="M7" i="4" s="1"/>
  <c r="C7" i="4"/>
  <c r="D7" i="4"/>
  <c r="O7" i="4" s="1"/>
  <c r="E7" i="4"/>
  <c r="F7" i="4"/>
  <c r="Q7" i="4" s="1"/>
  <c r="G7" i="4"/>
  <c r="F2" i="4"/>
  <c r="G2" i="4"/>
  <c r="F3" i="4"/>
  <c r="G3" i="4"/>
  <c r="AA3" i="4" s="1"/>
  <c r="F4" i="4"/>
  <c r="G4" i="4"/>
  <c r="F5" i="4"/>
  <c r="G5" i="4"/>
  <c r="F6" i="4"/>
  <c r="G6" i="4"/>
  <c r="G1" i="4"/>
  <c r="AA1" i="4" s="1"/>
  <c r="F11" i="42"/>
  <c r="F7" i="42"/>
  <c r="I7" i="42"/>
  <c r="S26" i="4"/>
  <c r="F11" i="41"/>
  <c r="F7" i="43"/>
  <c r="I9" i="41"/>
  <c r="G5" i="41"/>
  <c r="G5" i="43"/>
  <c r="F11" i="43"/>
  <c r="F7" i="41"/>
  <c r="G9" i="41"/>
  <c r="H11" i="41"/>
  <c r="G11" i="43"/>
  <c r="AB18" i="4"/>
  <c r="F9" i="42"/>
  <c r="I9" i="42"/>
  <c r="G9" i="43"/>
  <c r="I5" i="42"/>
  <c r="H7" i="41"/>
  <c r="H7" i="43"/>
  <c r="H7" i="42"/>
  <c r="H11" i="42"/>
  <c r="O26" i="4"/>
  <c r="I5" i="41"/>
  <c r="G11" i="41"/>
  <c r="G11" i="42"/>
  <c r="H5" i="41"/>
  <c r="S25" i="4"/>
  <c r="H5" i="43"/>
  <c r="H11" i="43"/>
  <c r="I9" i="43"/>
  <c r="AB17" i="4"/>
  <c r="F9" i="43"/>
  <c r="G5" i="42"/>
  <c r="I7" i="43"/>
  <c r="I5" i="43"/>
  <c r="H5" i="42"/>
  <c r="F9" i="41"/>
  <c r="O25" i="4"/>
  <c r="K7" i="41" l="1"/>
  <c r="J6" i="41"/>
  <c r="J10" i="43"/>
  <c r="K11" i="43"/>
  <c r="J8" i="41"/>
  <c r="K9" i="41"/>
  <c r="K5" i="43"/>
  <c r="J4" i="43"/>
  <c r="J4" i="41"/>
  <c r="K5" i="41"/>
  <c r="K11" i="42"/>
  <c r="J10" i="42"/>
  <c r="J6" i="43"/>
  <c r="K7" i="43"/>
  <c r="K5" i="42"/>
  <c r="J4" i="42"/>
  <c r="J8" i="42"/>
  <c r="K9" i="42"/>
  <c r="K11" i="41"/>
  <c r="J10" i="41"/>
  <c r="K9" i="43"/>
  <c r="J8" i="43"/>
  <c r="J6" i="42"/>
  <c r="K7" i="42"/>
  <c r="AA6" i="4"/>
  <c r="AA5" i="4"/>
  <c r="AA4" i="4"/>
  <c r="AA2" i="4"/>
  <c r="AA7" i="4"/>
  <c r="Y7" i="4"/>
  <c r="W7" i="4"/>
  <c r="U7" i="4"/>
  <c r="R5" i="4"/>
  <c r="R3" i="4"/>
  <c r="R1" i="4"/>
  <c r="Z7" i="4"/>
  <c r="X7" i="4"/>
  <c r="V7" i="4"/>
  <c r="R7" i="4"/>
  <c r="P7" i="4"/>
  <c r="N7" i="4"/>
  <c r="L7" i="4"/>
  <c r="R6" i="4"/>
  <c r="R4" i="4"/>
  <c r="R2" i="4"/>
  <c r="N50" i="29" l="1"/>
  <c r="N18" i="29"/>
  <c r="B136" i="29"/>
  <c r="B132" i="29"/>
  <c r="AB15" i="4"/>
  <c r="AA22" i="4"/>
  <c r="AA21" i="4"/>
  <c r="L26" i="4"/>
  <c r="AB22" i="4"/>
  <c r="U23" i="4"/>
  <c r="AA16" i="4"/>
  <c r="X26" i="4"/>
  <c r="W23" i="4"/>
  <c r="P23" i="4"/>
  <c r="R17" i="4"/>
  <c r="X25" i="4"/>
  <c r="W25" i="4"/>
  <c r="S17" i="4"/>
  <c r="N23" i="4"/>
  <c r="S12" i="4"/>
  <c r="S14" i="4"/>
  <c r="U25" i="4"/>
  <c r="S23" i="4"/>
  <c r="R20" i="4"/>
  <c r="L25" i="4"/>
  <c r="AB21" i="4"/>
  <c r="M24" i="4"/>
  <c r="AB24" i="4"/>
  <c r="X23" i="4"/>
  <c r="R16" i="4"/>
  <c r="V25" i="4"/>
  <c r="S18" i="4"/>
  <c r="R23" i="4"/>
  <c r="R14" i="4"/>
  <c r="S15" i="4"/>
  <c r="V26" i="4"/>
  <c r="S11" i="4"/>
  <c r="AA14" i="4"/>
  <c r="AB26" i="4"/>
  <c r="S19" i="4"/>
  <c r="AB14" i="4"/>
  <c r="M23" i="4"/>
  <c r="AB13" i="4"/>
  <c r="AB20" i="4"/>
  <c r="Z24" i="4"/>
  <c r="AA15" i="4"/>
  <c r="U24" i="4"/>
  <c r="AA23" i="4"/>
  <c r="U26" i="4"/>
  <c r="O23" i="4"/>
  <c r="AB12" i="4"/>
  <c r="R15" i="4"/>
  <c r="V24" i="4"/>
  <c r="AA12" i="4"/>
  <c r="N25" i="4"/>
  <c r="M26" i="4"/>
  <c r="R18" i="4"/>
  <c r="N24" i="4"/>
  <c r="S21" i="4"/>
  <c r="R21" i="4"/>
  <c r="R12" i="4"/>
  <c r="AA13" i="4"/>
  <c r="Z26" i="4"/>
  <c r="AA11" i="4"/>
  <c r="S22" i="4"/>
  <c r="R25" i="4"/>
  <c r="M25" i="4"/>
  <c r="AB16" i="4"/>
  <c r="R24" i="4"/>
  <c r="P26" i="4"/>
  <c r="R22" i="4"/>
  <c r="Y25" i="4"/>
  <c r="R11" i="4"/>
  <c r="Y26" i="4"/>
  <c r="R19" i="4"/>
  <c r="AA20" i="4"/>
  <c r="Q23" i="4"/>
  <c r="S16" i="4"/>
  <c r="Y24" i="4"/>
  <c r="P24" i="4"/>
  <c r="P25" i="4"/>
  <c r="L23" i="4"/>
  <c r="AB23" i="4"/>
  <c r="Q24" i="4"/>
  <c r="AB11" i="4"/>
  <c r="AB25" i="4"/>
  <c r="V23" i="4"/>
  <c r="Z23" i="4"/>
  <c r="Z25" i="4"/>
  <c r="X24" i="4"/>
  <c r="AA25" i="4"/>
  <c r="L24" i="4"/>
  <c r="R13" i="4"/>
  <c r="AA19" i="4"/>
  <c r="AA18" i="4"/>
  <c r="S24" i="4"/>
  <c r="R26" i="4"/>
  <c r="O24" i="4"/>
  <c r="Y23" i="4"/>
  <c r="S13" i="4"/>
  <c r="Q26" i="4"/>
  <c r="B4" i="20"/>
  <c r="N26" i="4"/>
  <c r="AB19" i="4"/>
  <c r="W26" i="4"/>
  <c r="AA26" i="4"/>
  <c r="W24" i="4"/>
  <c r="AA17" i="4"/>
  <c r="AA24" i="4"/>
  <c r="Q25" i="4"/>
  <c r="S20" i="4"/>
  <c r="S36" i="4" l="1"/>
  <c r="R33" i="4"/>
  <c r="R34" i="4"/>
  <c r="Q41" i="4"/>
  <c r="R35" i="4"/>
  <c r="S43" i="4"/>
  <c r="S41" i="4"/>
  <c r="S37" i="4"/>
  <c r="O40" i="4"/>
  <c r="R30" i="4"/>
  <c r="S29" i="4"/>
  <c r="S33" i="4"/>
  <c r="M43" i="4"/>
  <c r="R36" i="4"/>
  <c r="Q42" i="4"/>
  <c r="L41" i="4"/>
  <c r="P40" i="4"/>
  <c r="L40" i="4"/>
  <c r="N40" i="4"/>
  <c r="N42" i="4"/>
  <c r="Q43" i="4"/>
  <c r="L43" i="4"/>
  <c r="S42" i="4"/>
  <c r="M42" i="4"/>
  <c r="R29" i="4"/>
  <c r="S30" i="4"/>
  <c r="S28" i="4"/>
  <c r="S35" i="4"/>
  <c r="M41" i="4"/>
  <c r="R28" i="4"/>
  <c r="M40" i="4"/>
  <c r="N43" i="4"/>
  <c r="P42" i="4"/>
  <c r="S34" i="4"/>
  <c r="Q40" i="4"/>
  <c r="P41" i="4"/>
  <c r="R38" i="4"/>
  <c r="R42" i="4"/>
  <c r="S32" i="4"/>
  <c r="L42" i="4"/>
  <c r="R39" i="4"/>
  <c r="O43" i="4"/>
  <c r="S38" i="4"/>
  <c r="R32" i="4"/>
  <c r="O41" i="4"/>
  <c r="R31" i="4"/>
  <c r="R37" i="4"/>
  <c r="P43" i="4"/>
  <c r="S31" i="4"/>
  <c r="O42" i="4"/>
  <c r="N41" i="4"/>
  <c r="R43" i="4"/>
  <c r="R40" i="4"/>
  <c r="S39" i="4"/>
  <c r="S40" i="4"/>
  <c r="R41" i="4"/>
  <c r="V66" i="29" l="1"/>
  <c r="F126" i="29"/>
  <c r="J122" i="29"/>
  <c r="F118" i="29"/>
  <c r="N114" i="29"/>
  <c r="F110" i="29"/>
  <c r="J106" i="29"/>
  <c r="F102" i="29"/>
  <c r="R98" i="29"/>
  <c r="F94" i="29"/>
  <c r="J90" i="29"/>
  <c r="F86" i="29"/>
  <c r="N82" i="29"/>
  <c r="F78" i="29"/>
  <c r="J74" i="29"/>
  <c r="F70" i="29"/>
  <c r="F134" i="29"/>
  <c r="F62" i="29"/>
  <c r="J58" i="29"/>
  <c r="F54" i="29"/>
  <c r="F46" i="29"/>
  <c r="J42" i="29"/>
  <c r="F38" i="29"/>
  <c r="R34" i="29"/>
  <c r="F30" i="29"/>
  <c r="J26" i="29"/>
  <c r="F22" i="29"/>
  <c r="F14" i="29"/>
  <c r="J10" i="29"/>
  <c r="F6" i="29"/>
  <c r="B28" i="20"/>
  <c r="B24" i="20"/>
  <c r="B8" i="20"/>
  <c r="B32" i="20"/>
  <c r="B16" i="20"/>
  <c r="B12" i="20"/>
  <c r="B20" i="20"/>
  <c r="F6" i="20" l="1"/>
  <c r="B36" i="20" s="1"/>
  <c r="F14" i="20"/>
  <c r="J10" i="20" s="1"/>
  <c r="F22" i="20"/>
  <c r="J26" i="20" s="1"/>
  <c r="N18" i="20" s="1"/>
  <c r="F30" i="20"/>
  <c r="B40" i="20" s="1"/>
  <c r="F38" i="20" s="1"/>
  <c r="C24" i="15"/>
  <c r="G8" i="15"/>
  <c r="H6" i="15"/>
  <c r="H25" i="15"/>
  <c r="C16" i="15"/>
  <c r="H21" i="15"/>
  <c r="H4" i="15"/>
  <c r="H17" i="15"/>
  <c r="G4" i="15"/>
  <c r="I8" i="15"/>
  <c r="H24" i="15"/>
  <c r="C25" i="15"/>
  <c r="H10" i="15"/>
  <c r="C21" i="15"/>
  <c r="I4" i="15"/>
  <c r="H16" i="15"/>
  <c r="H20" i="15"/>
  <c r="F8" i="15"/>
  <c r="G10" i="15"/>
  <c r="F10" i="15"/>
  <c r="F6" i="15"/>
  <c r="C17" i="15"/>
  <c r="C20" i="15"/>
  <c r="I6" i="15"/>
  <c r="A6" i="4" l="1"/>
  <c r="B6" i="4"/>
  <c r="C6" i="4"/>
  <c r="D6" i="4"/>
  <c r="E6" i="4"/>
  <c r="F1" i="4"/>
  <c r="F7" i="15"/>
  <c r="G9" i="15"/>
  <c r="H7" i="15"/>
  <c r="G11" i="15"/>
  <c r="H11" i="15"/>
  <c r="F11" i="15"/>
  <c r="F9" i="15"/>
  <c r="I5" i="15"/>
  <c r="H5" i="15"/>
  <c r="I9" i="15"/>
  <c r="I7" i="15"/>
  <c r="G5" i="15"/>
  <c r="J10" i="15" l="1"/>
  <c r="K11" i="15"/>
  <c r="J8" i="15"/>
  <c r="K9" i="15"/>
  <c r="J4" i="15"/>
  <c r="K5" i="15"/>
  <c r="J6" i="15"/>
  <c r="K7" i="15"/>
  <c r="A5" i="4" l="1"/>
  <c r="B5" i="4"/>
  <c r="C5" i="4"/>
  <c r="D5" i="4"/>
  <c r="E5" i="4"/>
  <c r="E1" i="4"/>
  <c r="E2" i="4"/>
  <c r="E3" i="4"/>
  <c r="E4" i="4"/>
  <c r="A4" i="4" l="1"/>
  <c r="B4" i="4"/>
  <c r="C4" i="4"/>
  <c r="D4" i="4"/>
  <c r="D1" i="4"/>
  <c r="D2" i="4"/>
  <c r="D3" i="4"/>
  <c r="Z2" i="4" l="1"/>
  <c r="Z4" i="4"/>
  <c r="Z6" i="4"/>
  <c r="V6" i="4"/>
  <c r="X6" i="4"/>
  <c r="Z1" i="4"/>
  <c r="Z3" i="4"/>
  <c r="Z5" i="4"/>
  <c r="U6" i="4"/>
  <c r="W6" i="4"/>
  <c r="Y6" i="4"/>
  <c r="Y2" i="4"/>
  <c r="Y4" i="4"/>
  <c r="U5" i="4"/>
  <c r="W5" i="4"/>
  <c r="Y1" i="4"/>
  <c r="Y3" i="4"/>
  <c r="Y5" i="4"/>
  <c r="V5" i="4"/>
  <c r="X5" i="4"/>
  <c r="O3" i="4"/>
  <c r="O2" i="4"/>
  <c r="X3" i="4"/>
  <c r="X1" i="4"/>
  <c r="W4" i="4"/>
  <c r="U4" i="4"/>
  <c r="L6" i="4"/>
  <c r="N6" i="4"/>
  <c r="P6" i="4"/>
  <c r="Q1" i="4"/>
  <c r="Q3" i="4"/>
  <c r="Q5" i="4"/>
  <c r="M6" i="4"/>
  <c r="O6" i="4"/>
  <c r="Q6" i="4"/>
  <c r="Q2" i="4"/>
  <c r="Q4" i="4"/>
  <c r="L5" i="4"/>
  <c r="N5" i="4"/>
  <c r="P5" i="4"/>
  <c r="P2" i="4"/>
  <c r="P4" i="4"/>
  <c r="M5" i="4"/>
  <c r="O5" i="4"/>
  <c r="P1" i="4"/>
  <c r="P3" i="4"/>
  <c r="M4" i="4"/>
  <c r="L4" i="4"/>
  <c r="N4" i="4"/>
  <c r="O4" i="4"/>
  <c r="O1" i="4"/>
  <c r="X2" i="4"/>
  <c r="X4" i="4"/>
  <c r="V4" i="4"/>
  <c r="O12" i="4"/>
  <c r="Q20" i="4"/>
  <c r="Y11" i="4"/>
  <c r="V21" i="4"/>
  <c r="Z15" i="4"/>
  <c r="Z13" i="4"/>
  <c r="L19" i="4"/>
  <c r="X13" i="4"/>
  <c r="Z18" i="4"/>
  <c r="P18" i="4"/>
  <c r="P12" i="4"/>
  <c r="M19" i="4"/>
  <c r="P20" i="4"/>
  <c r="X12" i="4"/>
  <c r="M17" i="4"/>
  <c r="M20" i="4"/>
  <c r="P15" i="4"/>
  <c r="Z12" i="4"/>
  <c r="X21" i="4"/>
  <c r="P19" i="4"/>
  <c r="Z16" i="4"/>
  <c r="Z21" i="4"/>
  <c r="L21" i="4"/>
  <c r="Q11" i="4"/>
  <c r="M21" i="4"/>
  <c r="Y19" i="4"/>
  <c r="Q13" i="4"/>
  <c r="Q19" i="4"/>
  <c r="O11" i="4"/>
  <c r="Y22" i="4"/>
  <c r="N22" i="4"/>
  <c r="V20" i="4"/>
  <c r="Y12" i="4"/>
  <c r="L18" i="4"/>
  <c r="N20" i="4"/>
  <c r="U20" i="4"/>
  <c r="P21" i="4"/>
  <c r="Y13" i="4"/>
  <c r="Z20" i="4"/>
  <c r="L17" i="4"/>
  <c r="Z11" i="4"/>
  <c r="Y15" i="4"/>
  <c r="Q21" i="4"/>
  <c r="M22" i="4"/>
  <c r="O13" i="4"/>
  <c r="O18" i="4"/>
  <c r="W19" i="4"/>
  <c r="N21" i="4"/>
  <c r="Y17" i="4"/>
  <c r="X22" i="4"/>
  <c r="P17" i="4"/>
  <c r="W18" i="4"/>
  <c r="Z14" i="4"/>
  <c r="Q22" i="4"/>
  <c r="W20" i="4"/>
  <c r="N19" i="4"/>
  <c r="O16" i="4"/>
  <c r="O15" i="4"/>
  <c r="L22" i="4"/>
  <c r="V18" i="4"/>
  <c r="Q12" i="4"/>
  <c r="Z22" i="4"/>
  <c r="X19" i="4"/>
  <c r="P13" i="4"/>
  <c r="Y16" i="4"/>
  <c r="U17" i="4"/>
  <c r="Q14" i="4"/>
  <c r="M18" i="4"/>
  <c r="N18" i="4"/>
  <c r="U21" i="4"/>
  <c r="Y21" i="4"/>
  <c r="V19" i="4"/>
  <c r="O22" i="4"/>
  <c r="Y14" i="4"/>
  <c r="O21" i="4"/>
  <c r="P14" i="4"/>
  <c r="Q15" i="4"/>
  <c r="X16" i="4"/>
  <c r="Y18" i="4"/>
  <c r="V17" i="4"/>
  <c r="O20" i="4"/>
  <c r="U19" i="4"/>
  <c r="Q16" i="4"/>
  <c r="Q17" i="4"/>
  <c r="L20" i="4"/>
  <c r="Z19" i="4"/>
  <c r="O14" i="4"/>
  <c r="X15" i="4"/>
  <c r="N17" i="4"/>
  <c r="Y20" i="4"/>
  <c r="X11" i="4"/>
  <c r="X20" i="4"/>
  <c r="W22" i="4"/>
  <c r="U18" i="4"/>
  <c r="P16" i="4"/>
  <c r="U22" i="4"/>
  <c r="W21" i="4"/>
  <c r="P22" i="4"/>
  <c r="O17" i="4"/>
  <c r="W17" i="4"/>
  <c r="Z17" i="4"/>
  <c r="P11" i="4"/>
  <c r="Q18" i="4"/>
  <c r="X14" i="4"/>
  <c r="X17" i="4"/>
  <c r="O19" i="4"/>
  <c r="V22" i="4"/>
  <c r="X18" i="4"/>
  <c r="Q32" i="4" l="1"/>
  <c r="P32" i="4"/>
  <c r="O37" i="4"/>
  <c r="P34" i="4"/>
  <c r="Q34" i="4"/>
  <c r="P39" i="4"/>
  <c r="L34" i="4"/>
  <c r="P37" i="4"/>
  <c r="Q38" i="4"/>
  <c r="Q29" i="4"/>
  <c r="O34" i="4"/>
  <c r="O33" i="4"/>
  <c r="Q35" i="4"/>
  <c r="O39" i="4"/>
  <c r="N35" i="4"/>
  <c r="N34" i="4"/>
  <c r="L35" i="4"/>
  <c r="M39" i="4"/>
  <c r="Q37" i="4"/>
  <c r="P30" i="4"/>
  <c r="L38" i="4"/>
  <c r="Q36" i="4"/>
  <c r="N36" i="4"/>
  <c r="Q33" i="4"/>
  <c r="O31" i="4"/>
  <c r="O35" i="4"/>
  <c r="O38" i="4"/>
  <c r="P31" i="4"/>
  <c r="P33" i="4"/>
  <c r="L36" i="4"/>
  <c r="P29" i="4"/>
  <c r="Q31" i="4"/>
  <c r="M36" i="4"/>
  <c r="O30" i="4"/>
  <c r="L37" i="4"/>
  <c r="N38" i="4"/>
  <c r="N39" i="4"/>
  <c r="M37" i="4"/>
  <c r="P36" i="4"/>
  <c r="M34" i="4"/>
  <c r="L39" i="4"/>
  <c r="P35" i="4"/>
  <c r="Q30" i="4"/>
  <c r="M35" i="4"/>
  <c r="N37" i="4"/>
  <c r="O36" i="4"/>
  <c r="O29" i="4"/>
  <c r="O32" i="4"/>
  <c r="P38" i="4"/>
  <c r="Q39" i="4"/>
  <c r="M38" i="4"/>
  <c r="O28" i="4"/>
  <c r="P28" i="4"/>
  <c r="Q28" i="4"/>
  <c r="A2" i="4"/>
  <c r="L2" i="4" s="1"/>
  <c r="B2" i="4"/>
  <c r="M2" i="4" s="1"/>
  <c r="C2" i="4"/>
  <c r="N2" i="4" s="1"/>
  <c r="A3" i="4"/>
  <c r="L3" i="4" s="1"/>
  <c r="B3" i="4"/>
  <c r="M3" i="4" s="1"/>
  <c r="C3" i="4"/>
  <c r="N3" i="4" s="1"/>
  <c r="C1" i="4"/>
  <c r="W1" i="4" s="1"/>
  <c r="A1" i="4"/>
  <c r="B1" i="4"/>
  <c r="M1" i="4" s="1"/>
  <c r="N16" i="4"/>
  <c r="M13" i="4"/>
  <c r="M16" i="4"/>
  <c r="N13" i="4"/>
  <c r="M11" i="4"/>
  <c r="M15" i="4"/>
  <c r="N15" i="4"/>
  <c r="W11" i="4"/>
  <c r="W12" i="4"/>
  <c r="M12" i="4"/>
  <c r="N14" i="4"/>
  <c r="M14" i="4"/>
  <c r="V2" i="4" l="1"/>
  <c r="L1" i="4"/>
  <c r="N1" i="4"/>
  <c r="U1" i="4"/>
  <c r="V1" i="4"/>
  <c r="V3" i="4"/>
  <c r="W2" i="4"/>
  <c r="U2" i="4"/>
  <c r="W3" i="4"/>
  <c r="U3" i="4"/>
  <c r="V16" i="4"/>
  <c r="N12" i="4"/>
  <c r="W15" i="4"/>
  <c r="L12" i="4"/>
  <c r="V13" i="4"/>
  <c r="U15" i="4"/>
  <c r="L16" i="4"/>
  <c r="W13" i="4"/>
  <c r="L13" i="4"/>
  <c r="U16" i="4"/>
  <c r="V12" i="4"/>
  <c r="L11" i="4"/>
  <c r="L15" i="4"/>
  <c r="U13" i="4"/>
  <c r="U11" i="4"/>
  <c r="V11" i="4"/>
  <c r="U14" i="4"/>
  <c r="W14" i="4"/>
  <c r="U12" i="4"/>
  <c r="V14" i="4"/>
  <c r="V15" i="4"/>
  <c r="L14" i="4"/>
  <c r="N11" i="4"/>
  <c r="W16" i="4"/>
  <c r="M32" i="4" l="1"/>
  <c r="M29" i="4"/>
  <c r="L33" i="4"/>
  <c r="L32" i="4"/>
  <c r="M31" i="4"/>
  <c r="N29" i="4"/>
  <c r="N30" i="4"/>
  <c r="L31" i="4"/>
  <c r="L30" i="4"/>
  <c r="M30" i="4"/>
  <c r="M33" i="4"/>
  <c r="N31" i="4"/>
  <c r="L29" i="4"/>
  <c r="N33" i="4"/>
  <c r="N32" i="4"/>
  <c r="M28" i="4"/>
  <c r="N28" i="4"/>
  <c r="L28" i="4"/>
</calcChain>
</file>

<file path=xl/sharedStrings.xml><?xml version="1.0" encoding="utf-8"?>
<sst xmlns="http://schemas.openxmlformats.org/spreadsheetml/2006/main" count="1986" uniqueCount="529">
  <si>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</si>
  <si>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</si>
  <si>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</si>
  <si>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</si>
  <si>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</si>
  <si>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</si>
  <si>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</si>
  <si>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</si>
  <si>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</si>
  <si>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</si>
  <si>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 xml:space="preserve">Потапова, Анухин </t>
  </si>
  <si>
    <t xml:space="preserve">Стасишина, Лямунов </t>
  </si>
  <si>
    <t>Чекмарева, Шундрин</t>
  </si>
  <si>
    <t>Артюхина, Тихонов</t>
  </si>
  <si>
    <t xml:space="preserve">Таратина, Африканов </t>
  </si>
  <si>
    <t xml:space="preserve">Казанцева, Кулаков      </t>
  </si>
  <si>
    <t xml:space="preserve">Кирменская, Лухиши </t>
  </si>
  <si>
    <t>Соколова, Гаджиев</t>
  </si>
  <si>
    <t xml:space="preserve">Большакова, Догадин   </t>
  </si>
  <si>
    <t xml:space="preserve">Крошилова, Вахрушев  </t>
  </si>
  <si>
    <t xml:space="preserve">Зубова, Гелдиев </t>
  </si>
  <si>
    <t xml:space="preserve">Тихомирова, Тарасов </t>
  </si>
  <si>
    <t>Кузнецова, Завьялов</t>
  </si>
  <si>
    <t xml:space="preserve"> Елсакова, Попов </t>
  </si>
  <si>
    <t xml:space="preserve"> Карепова, Капов</t>
  </si>
  <si>
    <t>Кондратова, Худяков</t>
  </si>
  <si>
    <t xml:space="preserve"> А</t>
  </si>
  <si>
    <t>B</t>
  </si>
  <si>
    <t>C</t>
  </si>
  <si>
    <t>D</t>
  </si>
  <si>
    <t xml:space="preserve">Потапова, Анухин        </t>
  </si>
  <si>
    <t xml:space="preserve"> 23.0</t>
  </si>
  <si>
    <t xml:space="preserve">   17.0</t>
  </si>
  <si>
    <t>23.00</t>
  </si>
  <si>
    <t>73.0-32.0</t>
  </si>
  <si>
    <t xml:space="preserve">Стасишина, Лямунов      </t>
  </si>
  <si>
    <t xml:space="preserve"> 25.0</t>
  </si>
  <si>
    <t>19.00</t>
  </si>
  <si>
    <t>70.0-40.0</t>
  </si>
  <si>
    <t xml:space="preserve">Чекмарева, Шундрин      </t>
  </si>
  <si>
    <t xml:space="preserve"> 22.0</t>
  </si>
  <si>
    <t xml:space="preserve">   14.0</t>
  </si>
  <si>
    <t>16.00</t>
  </si>
  <si>
    <t>71.0-42.0</t>
  </si>
  <si>
    <t xml:space="preserve">Артюхина, Тихонов       </t>
  </si>
  <si>
    <t xml:space="preserve"> 21.0</t>
  </si>
  <si>
    <t xml:space="preserve">   13.0</t>
  </si>
  <si>
    <t>67.0-54.0</t>
  </si>
  <si>
    <t xml:space="preserve">Таратина, Африканов     </t>
  </si>
  <si>
    <t xml:space="preserve"> 19.0</t>
  </si>
  <si>
    <t>66.0-40.0</t>
  </si>
  <si>
    <t xml:space="preserve"> 17.0</t>
  </si>
  <si>
    <t xml:space="preserve">   11.0</t>
  </si>
  <si>
    <t>14.00</t>
  </si>
  <si>
    <t>67.0-25.0</t>
  </si>
  <si>
    <t xml:space="preserve">Кирменская, Лухиши      </t>
  </si>
  <si>
    <t xml:space="preserve">   16.0</t>
  </si>
  <si>
    <t>72.0-49.0</t>
  </si>
  <si>
    <t xml:space="preserve">Соколова, Гаджиев       </t>
  </si>
  <si>
    <t>13.00</t>
  </si>
  <si>
    <t>64.0-48.0</t>
  </si>
  <si>
    <t xml:space="preserve">Большакова, Догадин     </t>
  </si>
  <si>
    <t xml:space="preserve">   15.0</t>
  </si>
  <si>
    <t>63.0-35.0</t>
  </si>
  <si>
    <t xml:space="preserve">Крошилова, Вахрушев     </t>
  </si>
  <si>
    <t>65.0-51.0</t>
  </si>
  <si>
    <t xml:space="preserve">Зубова, Гелдиев         </t>
  </si>
  <si>
    <t>11.00</t>
  </si>
  <si>
    <t>54.0-54.0</t>
  </si>
  <si>
    <t xml:space="preserve">Тихомирова, Тарасов     </t>
  </si>
  <si>
    <t xml:space="preserve"> 20.0</t>
  </si>
  <si>
    <t>59.0-44.0</t>
  </si>
  <si>
    <t xml:space="preserve">Кузнецова, Завьялов     </t>
  </si>
  <si>
    <t>57.0-54.0</t>
  </si>
  <si>
    <t xml:space="preserve">Елсакова, Попов         </t>
  </si>
  <si>
    <t>12.00</t>
  </si>
  <si>
    <t>68.0-46.0</t>
  </si>
  <si>
    <t xml:space="preserve">Карепова, Капов         </t>
  </si>
  <si>
    <t xml:space="preserve">   12.0</t>
  </si>
  <si>
    <t>64.0-47.0</t>
  </si>
  <si>
    <t xml:space="preserve">Кондратова, Худяков     </t>
  </si>
  <si>
    <t>10.00</t>
  </si>
  <si>
    <t>71.0-64.0</t>
  </si>
  <si>
    <t xml:space="preserve">Реброва, Самыко         </t>
  </si>
  <si>
    <t>60.0-48.0</t>
  </si>
  <si>
    <t xml:space="preserve">Головко, Зимин          </t>
  </si>
  <si>
    <t xml:space="preserve"> 18.0</t>
  </si>
  <si>
    <t xml:space="preserve">Лукьянова, Пелевин      </t>
  </si>
  <si>
    <t>59.0-48.0</t>
  </si>
  <si>
    <t xml:space="preserve">Татаринова, Баккар      </t>
  </si>
  <si>
    <t xml:space="preserve"> 16.0</t>
  </si>
  <si>
    <t xml:space="preserve"> 8.00</t>
  </si>
  <si>
    <t>73.0-38.0</t>
  </si>
  <si>
    <t xml:space="preserve">Орлова, Елсаков         </t>
  </si>
  <si>
    <t>59.0-65.0</t>
  </si>
  <si>
    <t xml:space="preserve">Мельник, Большаков      </t>
  </si>
  <si>
    <t xml:space="preserve"> 9.00</t>
  </si>
  <si>
    <t>56.0-49.0</t>
  </si>
  <si>
    <t xml:space="preserve">Носова, Багазеев        </t>
  </si>
  <si>
    <t>51.0-62.0</t>
  </si>
  <si>
    <t xml:space="preserve">Мутовина, Шустваль      </t>
  </si>
  <si>
    <t>53.0-61.0</t>
  </si>
  <si>
    <t xml:space="preserve">Пименова, Смирнов       </t>
  </si>
  <si>
    <t>54.0-49.0</t>
  </si>
  <si>
    <t xml:space="preserve">Корсакова, Рядовиков    </t>
  </si>
  <si>
    <t>56.0-65.0</t>
  </si>
  <si>
    <t xml:space="preserve">Алиева, Медведев        </t>
  </si>
  <si>
    <t xml:space="preserve"> 6.00</t>
  </si>
  <si>
    <t>66.0-53.0</t>
  </si>
  <si>
    <t xml:space="preserve">Мирошниченко, Северов   </t>
  </si>
  <si>
    <t>57.0-60.0</t>
  </si>
  <si>
    <t xml:space="preserve">Меньшикова, Кунаев      </t>
  </si>
  <si>
    <t>51.0-58.0</t>
  </si>
  <si>
    <t xml:space="preserve">Багаутдинова, Бейгер    </t>
  </si>
  <si>
    <t>62.0-61.0</t>
  </si>
  <si>
    <t xml:space="preserve">Зимина, Большаков       </t>
  </si>
  <si>
    <t xml:space="preserve"> 7.00</t>
  </si>
  <si>
    <t>55.0-63.0</t>
  </si>
  <si>
    <t xml:space="preserve">Коппа, Глуховский       </t>
  </si>
  <si>
    <t xml:space="preserve"> 5.00</t>
  </si>
  <si>
    <t>53.0-56.0</t>
  </si>
  <si>
    <t xml:space="preserve">Мишарина, Мишарин       </t>
  </si>
  <si>
    <t>59.0-53.0</t>
  </si>
  <si>
    <t xml:space="preserve">Кайтукова, Самыко       </t>
  </si>
  <si>
    <t>65.0-57.0</t>
  </si>
  <si>
    <t xml:space="preserve">Дубовицкая, Дубовицкий  </t>
  </si>
  <si>
    <t>61.0-46.0</t>
  </si>
  <si>
    <t xml:space="preserve">Абакумова, Сафонов      </t>
  </si>
  <si>
    <t>48.0-58.0</t>
  </si>
  <si>
    <t>Домбровская, Домбровский</t>
  </si>
  <si>
    <t xml:space="preserve">   10.0</t>
  </si>
  <si>
    <t>52.0-60.0</t>
  </si>
  <si>
    <t xml:space="preserve">Гуменюк, Коновалов      </t>
  </si>
  <si>
    <t xml:space="preserve"> 15.0</t>
  </si>
  <si>
    <t>56.0-50.0</t>
  </si>
  <si>
    <t xml:space="preserve">Гиль, Пелевин           </t>
  </si>
  <si>
    <t>56.0-58.0</t>
  </si>
  <si>
    <t xml:space="preserve">Воробьева, Глеклер      </t>
  </si>
  <si>
    <t xml:space="preserve"> 4.00</t>
  </si>
  <si>
    <t>54.0-61.0</t>
  </si>
  <si>
    <t xml:space="preserve">Колногорова, Гришин     </t>
  </si>
  <si>
    <t>45.0-65.0</t>
  </si>
  <si>
    <t xml:space="preserve">Семченкова, Костюнин    </t>
  </si>
  <si>
    <t xml:space="preserve"> 3.00</t>
  </si>
  <si>
    <t>43.0-65.0</t>
  </si>
  <si>
    <t xml:space="preserve">Сафонова, Мишин         </t>
  </si>
  <si>
    <t>58.0-55.0</t>
  </si>
  <si>
    <t xml:space="preserve">Полякова, Таратин       </t>
  </si>
  <si>
    <t>51.0-51.0</t>
  </si>
  <si>
    <t xml:space="preserve">Ткаченко, Андреев       </t>
  </si>
  <si>
    <t>43.0-59.0</t>
  </si>
  <si>
    <t xml:space="preserve">Акулова, Осокин         </t>
  </si>
  <si>
    <t>61.0-48.0</t>
  </si>
  <si>
    <t xml:space="preserve">Хе, Карепов             </t>
  </si>
  <si>
    <t xml:space="preserve"> 2.00</t>
  </si>
  <si>
    <t>51.0-60.0</t>
  </si>
  <si>
    <t xml:space="preserve">Артамошина, Яковлев     </t>
  </si>
  <si>
    <t xml:space="preserve">    9.0</t>
  </si>
  <si>
    <t>46.0-67.0</t>
  </si>
  <si>
    <t xml:space="preserve">Тиханова, Тиханов       </t>
  </si>
  <si>
    <t xml:space="preserve"> 14.0</t>
  </si>
  <si>
    <t>49.0-73.0</t>
  </si>
  <si>
    <t xml:space="preserve">Калюжная, Калюжный      </t>
  </si>
  <si>
    <t xml:space="preserve"> 1.00</t>
  </si>
  <si>
    <t>44.0-60.0</t>
  </si>
  <si>
    <t xml:space="preserve">Илалова, Савельев       </t>
  </si>
  <si>
    <t xml:space="preserve"> 11.0</t>
  </si>
  <si>
    <t xml:space="preserve">    8.0</t>
  </si>
  <si>
    <t>54.0-57.0</t>
  </si>
  <si>
    <t xml:space="preserve">Еске, Головань          </t>
  </si>
  <si>
    <t>24.0-72.0</t>
  </si>
  <si>
    <t xml:space="preserve">Тюрина, Савельев        </t>
  </si>
  <si>
    <t xml:space="preserve"> 0.00</t>
  </si>
  <si>
    <t>40.0-66.0</t>
  </si>
  <si>
    <t xml:space="preserve">Кудряшова, Греков       </t>
  </si>
  <si>
    <t>25.0-72.0</t>
  </si>
  <si>
    <t xml:space="preserve">Рязанова Опаницын,      </t>
  </si>
  <si>
    <t xml:space="preserve"> 13.0</t>
  </si>
  <si>
    <t xml:space="preserve">    7.0</t>
  </si>
  <si>
    <t>45.0-74.0</t>
  </si>
  <si>
    <t xml:space="preserve">Грекова, Греков         </t>
  </si>
  <si>
    <t xml:space="preserve"> 12.0</t>
  </si>
  <si>
    <t>37.0-71.0</t>
  </si>
  <si>
    <t xml:space="preserve">Иванова, Сорокин        </t>
  </si>
  <si>
    <t>38.0-62.0</t>
  </si>
  <si>
    <t xml:space="preserve">Янковская, Янковский    </t>
  </si>
  <si>
    <t xml:space="preserve"> 10.0</t>
  </si>
  <si>
    <t xml:space="preserve">    6.0</t>
  </si>
  <si>
    <t>25.0-78.0</t>
  </si>
  <si>
    <t>Место</t>
  </si>
  <si>
    <t xml:space="preserve">Имя                     </t>
  </si>
  <si>
    <t>Результат</t>
  </si>
  <si>
    <t>Бхгц.</t>
  </si>
  <si>
    <t>С-Бхгц.</t>
  </si>
  <si>
    <t>Берг.</t>
  </si>
  <si>
    <t xml:space="preserve"> Детал.  </t>
  </si>
  <si>
    <t>A</t>
  </si>
  <si>
    <t>Кубок А</t>
  </si>
  <si>
    <t>Кубок Б</t>
  </si>
  <si>
    <t>Пименова</t>
  </si>
  <si>
    <t>Хе</t>
  </si>
  <si>
    <t>Илалова</t>
  </si>
  <si>
    <t>Колногорова</t>
  </si>
  <si>
    <t>Багаутдинова</t>
  </si>
  <si>
    <t>Тюрина</t>
  </si>
  <si>
    <t>Гиль</t>
  </si>
  <si>
    <t>Семченкова</t>
  </si>
  <si>
    <t>Мишарина</t>
  </si>
  <si>
    <t>Мутовина</t>
  </si>
  <si>
    <t>Татаринова</t>
  </si>
  <si>
    <t>Реброва</t>
  </si>
  <si>
    <t>Орлова</t>
  </si>
  <si>
    <t>Кайтукова</t>
  </si>
  <si>
    <t>Алиева</t>
  </si>
  <si>
    <t>Коппа</t>
  </si>
  <si>
    <t>Носова</t>
  </si>
  <si>
    <t>Меньшикова</t>
  </si>
  <si>
    <t>Лукьянова</t>
  </si>
  <si>
    <t>Иванова</t>
  </si>
  <si>
    <t>Корсакова</t>
  </si>
  <si>
    <t>Головко</t>
  </si>
  <si>
    <t>Мирошниченко</t>
  </si>
  <si>
    <t>Акулова</t>
  </si>
  <si>
    <t>Зимина</t>
  </si>
  <si>
    <t>Еске</t>
  </si>
  <si>
    <t>Калюжная</t>
  </si>
  <si>
    <t>Полякова</t>
  </si>
  <si>
    <t>Мельник</t>
  </si>
  <si>
    <t>Артамошина</t>
  </si>
  <si>
    <t>Сафонова</t>
  </si>
  <si>
    <t>Богданова</t>
  </si>
  <si>
    <t>24-25</t>
  </si>
  <si>
    <t>21-22</t>
  </si>
  <si>
    <t>29-30</t>
  </si>
  <si>
    <t>27-28</t>
  </si>
  <si>
    <t>30-29</t>
  </si>
  <si>
    <t>13-14</t>
  </si>
  <si>
    <t>снялась</t>
  </si>
  <si>
    <t>Номер</t>
  </si>
  <si>
    <t>Фдрц</t>
  </si>
  <si>
    <t>Id мжд.</t>
  </si>
  <si>
    <t>Рейт</t>
  </si>
  <si>
    <t>Мстн</t>
  </si>
  <si>
    <t xml:space="preserve">1.   </t>
  </si>
  <si>
    <t xml:space="preserve">    </t>
  </si>
  <si>
    <t xml:space="preserve">       </t>
  </si>
  <si>
    <t xml:space="preserve">2.   </t>
  </si>
  <si>
    <t xml:space="preserve">3.   </t>
  </si>
  <si>
    <t xml:space="preserve">4.   </t>
  </si>
  <si>
    <t xml:space="preserve">5.   </t>
  </si>
  <si>
    <t xml:space="preserve">6.   </t>
  </si>
  <si>
    <t xml:space="preserve">7.   </t>
  </si>
  <si>
    <t xml:space="preserve">8.   </t>
  </si>
  <si>
    <t xml:space="preserve">9.   </t>
  </si>
  <si>
    <t xml:space="preserve">10.  </t>
  </si>
  <si>
    <t xml:space="preserve">11.  </t>
  </si>
  <si>
    <t xml:space="preserve">12.  </t>
  </si>
  <si>
    <t xml:space="preserve">13.  </t>
  </si>
  <si>
    <t xml:space="preserve">14.  </t>
  </si>
  <si>
    <t xml:space="preserve">15.  </t>
  </si>
  <si>
    <t xml:space="preserve">16.  </t>
  </si>
  <si>
    <t xml:space="preserve">17.  </t>
  </si>
  <si>
    <t xml:space="preserve">18.  </t>
  </si>
  <si>
    <t xml:space="preserve">19.  </t>
  </si>
  <si>
    <t xml:space="preserve">20.  </t>
  </si>
  <si>
    <t xml:space="preserve">21.  </t>
  </si>
  <si>
    <t xml:space="preserve">22.  </t>
  </si>
  <si>
    <t xml:space="preserve">23.  </t>
  </si>
  <si>
    <t xml:space="preserve">24.  </t>
  </si>
  <si>
    <t xml:space="preserve">25.  </t>
  </si>
  <si>
    <t xml:space="preserve">26.  </t>
  </si>
  <si>
    <t xml:space="preserve">27.  </t>
  </si>
  <si>
    <t xml:space="preserve">28.  </t>
  </si>
  <si>
    <t xml:space="preserve">29.  </t>
  </si>
  <si>
    <t xml:space="preserve">30.  </t>
  </si>
  <si>
    <t xml:space="preserve">31.  </t>
  </si>
  <si>
    <t xml:space="preserve">32.  </t>
  </si>
  <si>
    <t xml:space="preserve">33.  </t>
  </si>
  <si>
    <t xml:space="preserve">34.  </t>
  </si>
  <si>
    <t xml:space="preserve">35.  </t>
  </si>
  <si>
    <t xml:space="preserve">36.  </t>
  </si>
  <si>
    <t xml:space="preserve">37.  </t>
  </si>
  <si>
    <t xml:space="preserve">38.  </t>
  </si>
  <si>
    <t xml:space="preserve">39.  </t>
  </si>
  <si>
    <t xml:space="preserve">40.  </t>
  </si>
  <si>
    <t xml:space="preserve">41.  </t>
  </si>
  <si>
    <t xml:space="preserve">42.  </t>
  </si>
  <si>
    <t xml:space="preserve">43.  </t>
  </si>
  <si>
    <t xml:space="preserve">44.  </t>
  </si>
  <si>
    <t xml:space="preserve">45.  </t>
  </si>
  <si>
    <t xml:space="preserve">46.  </t>
  </si>
  <si>
    <t xml:space="preserve">47.  </t>
  </si>
  <si>
    <t xml:space="preserve">48.  </t>
  </si>
  <si>
    <t xml:space="preserve">49.  </t>
  </si>
  <si>
    <t xml:space="preserve">50.  </t>
  </si>
  <si>
    <t xml:space="preserve">51.  </t>
  </si>
  <si>
    <t xml:space="preserve">52.  </t>
  </si>
  <si>
    <t xml:space="preserve">53.  </t>
  </si>
  <si>
    <t xml:space="preserve">54.  </t>
  </si>
  <si>
    <t xml:space="preserve">55.  </t>
  </si>
  <si>
    <t xml:space="preserve">56.  </t>
  </si>
  <si>
    <t xml:space="preserve">57.  </t>
  </si>
  <si>
    <t xml:space="preserve">58.  </t>
  </si>
  <si>
    <t xml:space="preserve">  Детал.   </t>
  </si>
  <si>
    <t xml:space="preserve">Имя                   </t>
  </si>
  <si>
    <t xml:space="preserve">   1:0   </t>
  </si>
  <si>
    <t xml:space="preserve">(11.0-8.0) </t>
  </si>
  <si>
    <t>Дубовицкая, Дубовицкий</t>
  </si>
  <si>
    <t xml:space="preserve">   0:1   </t>
  </si>
  <si>
    <t xml:space="preserve"> (2.0-13.0)</t>
  </si>
  <si>
    <t>(12.0-10.0)</t>
  </si>
  <si>
    <t xml:space="preserve">Татаринова, Баккар    </t>
  </si>
  <si>
    <t xml:space="preserve"> (7.0-13.0)</t>
  </si>
  <si>
    <t xml:space="preserve">Артюхина, Тихонов     </t>
  </si>
  <si>
    <t xml:space="preserve">(13.0-0.0) </t>
  </si>
  <si>
    <t xml:space="preserve">Ткаченко, Андреев     </t>
  </si>
  <si>
    <t xml:space="preserve"> (5.0-13.0)</t>
  </si>
  <si>
    <t xml:space="preserve">Зимина, Большаков     </t>
  </si>
  <si>
    <t>(11.0-13.0)</t>
  </si>
  <si>
    <t xml:space="preserve">Орлова, Елсаков       </t>
  </si>
  <si>
    <t xml:space="preserve">Головко, Зимин        </t>
  </si>
  <si>
    <t xml:space="preserve"> (4.0-13.0)</t>
  </si>
  <si>
    <t xml:space="preserve">Носова, Багазеев      </t>
  </si>
  <si>
    <t>(10.0-13.0)</t>
  </si>
  <si>
    <t xml:space="preserve">Соколова, Гаджиев     </t>
  </si>
  <si>
    <t xml:space="preserve">Мутовина, Шустваль    </t>
  </si>
  <si>
    <t xml:space="preserve"> (8.0-13.0)</t>
  </si>
  <si>
    <t xml:space="preserve">Багаутдинова, Бейгер  </t>
  </si>
  <si>
    <t xml:space="preserve">(13.0-1.0) </t>
  </si>
  <si>
    <t xml:space="preserve">Артамошина, Яковлев   </t>
  </si>
  <si>
    <t xml:space="preserve">Лукьянова, Пелевин    </t>
  </si>
  <si>
    <t xml:space="preserve">(13.0-8.0) </t>
  </si>
  <si>
    <t xml:space="preserve">Хе, Карепов           </t>
  </si>
  <si>
    <t>(13.0-10.0)</t>
  </si>
  <si>
    <t xml:space="preserve">Корсакова, Рядовиков  </t>
  </si>
  <si>
    <t xml:space="preserve">(13.0-2.0) </t>
  </si>
  <si>
    <t xml:space="preserve">Еске, Головань        </t>
  </si>
  <si>
    <t xml:space="preserve">Зубова, Гелдиев       </t>
  </si>
  <si>
    <t xml:space="preserve">Гиль, Пелевин         </t>
  </si>
  <si>
    <t xml:space="preserve">Кузнецова, Завьялов   </t>
  </si>
  <si>
    <t xml:space="preserve">(13.0-4.0) </t>
  </si>
  <si>
    <t xml:space="preserve">Калюжная, Калюжный    </t>
  </si>
  <si>
    <t xml:space="preserve"> (4.0-11.0)</t>
  </si>
  <si>
    <t xml:space="preserve">Тихомирова, Тарасов   </t>
  </si>
  <si>
    <t xml:space="preserve">Тиханова, Тиханов     </t>
  </si>
  <si>
    <t xml:space="preserve"> (1.0-13.0)</t>
  </si>
  <si>
    <t xml:space="preserve">Коппа, Глуховский     </t>
  </si>
  <si>
    <t xml:space="preserve">Гуменюк, Коновалов    </t>
  </si>
  <si>
    <t xml:space="preserve">Абакумова, Сафонов    </t>
  </si>
  <si>
    <t xml:space="preserve">Илалова, Савельев     </t>
  </si>
  <si>
    <t xml:space="preserve"> (3.0-13.0)</t>
  </si>
  <si>
    <t xml:space="preserve">Потапова, Анухин      </t>
  </si>
  <si>
    <t xml:space="preserve">(13.0-3.0) </t>
  </si>
  <si>
    <t xml:space="preserve">Янковская, Янковский  </t>
  </si>
  <si>
    <t xml:space="preserve">(10.0-5.0) </t>
  </si>
  <si>
    <t>(12.0-11.0)</t>
  </si>
  <si>
    <t>(11.0-10.0)</t>
  </si>
  <si>
    <t>(13.0-11.0)</t>
  </si>
  <si>
    <t xml:space="preserve">(13.0-9.0) </t>
  </si>
  <si>
    <t xml:space="preserve">Полякова, Таратин     </t>
  </si>
  <si>
    <t xml:space="preserve"> (6.0-12.0)</t>
  </si>
  <si>
    <t xml:space="preserve">Реброва, Самыко       </t>
  </si>
  <si>
    <t xml:space="preserve">(13.0-5.0) </t>
  </si>
  <si>
    <t xml:space="preserve">Казанцева, Кулаков    </t>
  </si>
  <si>
    <t xml:space="preserve">(13.0-7.0) </t>
  </si>
  <si>
    <t>(10.0-11.0)</t>
  </si>
  <si>
    <t xml:space="preserve"> (6.0-13.0)</t>
  </si>
  <si>
    <t xml:space="preserve">Кондратова, Худяков   </t>
  </si>
  <si>
    <t xml:space="preserve">(13.0-6.0) </t>
  </si>
  <si>
    <t xml:space="preserve"> (0.0-13.0)</t>
  </si>
  <si>
    <t xml:space="preserve">Крошилова, Вахрушев   </t>
  </si>
  <si>
    <t>(11.0-12.0)</t>
  </si>
  <si>
    <t xml:space="preserve">Мишарина, Мишарин     </t>
  </si>
  <si>
    <t xml:space="preserve">Мирошниченко, Северов </t>
  </si>
  <si>
    <t xml:space="preserve">Колногорова, Гришин   </t>
  </si>
  <si>
    <t xml:space="preserve"> (4.0-10.0)</t>
  </si>
  <si>
    <t xml:space="preserve">Кудряшова, Греков     </t>
  </si>
  <si>
    <t xml:space="preserve">Грекова, Греков       </t>
  </si>
  <si>
    <t xml:space="preserve"> (7.0-8.0) </t>
  </si>
  <si>
    <t xml:space="preserve">(10.0-6.0) </t>
  </si>
  <si>
    <t xml:space="preserve">Рязанова Опаницын,    </t>
  </si>
  <si>
    <t xml:space="preserve">Кирменская, Лухиши    </t>
  </si>
  <si>
    <t>(12.0-13.0)</t>
  </si>
  <si>
    <t xml:space="preserve">Мельник, Большаков    </t>
  </si>
  <si>
    <t xml:space="preserve"> (6.0-10.0)</t>
  </si>
  <si>
    <t xml:space="preserve"> (9.0-4.0) </t>
  </si>
  <si>
    <t xml:space="preserve"> (9.0-8.0) </t>
  </si>
  <si>
    <t xml:space="preserve">(12.0-6.0) </t>
  </si>
  <si>
    <t xml:space="preserve">Карепова, Капов       </t>
  </si>
  <si>
    <t xml:space="preserve"> (9.0-13.0)</t>
  </si>
  <si>
    <t xml:space="preserve">Чекмарева, Шундрин    </t>
  </si>
  <si>
    <t xml:space="preserve">(10.0-8.0) </t>
  </si>
  <si>
    <t xml:space="preserve">Кайтукова, Самыко     </t>
  </si>
  <si>
    <t xml:space="preserve">Акулова, Осокин       </t>
  </si>
  <si>
    <t xml:space="preserve">Семченкова, Костюнин  </t>
  </si>
  <si>
    <t xml:space="preserve"> (9.0-11.0)</t>
  </si>
  <si>
    <t xml:space="preserve">Таратина, Африканов   </t>
  </si>
  <si>
    <t xml:space="preserve">(12.0-9.0) </t>
  </si>
  <si>
    <t xml:space="preserve"> (6.0-8.0) </t>
  </si>
  <si>
    <t xml:space="preserve">Сафонова, Мишин       </t>
  </si>
  <si>
    <t xml:space="preserve">Алиева, Медведев      </t>
  </si>
  <si>
    <t xml:space="preserve">Иванова, Сорокин      </t>
  </si>
  <si>
    <t xml:space="preserve">Имя                 </t>
  </si>
  <si>
    <t xml:space="preserve">Имя                  </t>
  </si>
  <si>
    <t xml:space="preserve">Реброва, Самыко     </t>
  </si>
  <si>
    <t xml:space="preserve">(10.0-7.0) </t>
  </si>
  <si>
    <t xml:space="preserve">Кайтукова, Самыко    </t>
  </si>
  <si>
    <t xml:space="preserve">Абакумова Сафонов,  </t>
  </si>
  <si>
    <t xml:space="preserve">Головко, Зимин       </t>
  </si>
  <si>
    <t xml:space="preserve">Лукьянова, Пелевин  </t>
  </si>
  <si>
    <t xml:space="preserve">Гуменюк, Коновалов   </t>
  </si>
  <si>
    <t xml:space="preserve">Гиль, Пелевин       </t>
  </si>
  <si>
    <t xml:space="preserve">Татаринова, Баккар   </t>
  </si>
  <si>
    <t xml:space="preserve">Орлова, Елсаков     </t>
  </si>
  <si>
    <t xml:space="preserve">Воробьева, Глеклер   </t>
  </si>
  <si>
    <t xml:space="preserve">Колногорова, Гришин </t>
  </si>
  <si>
    <t xml:space="preserve">Мельник, Большаков   </t>
  </si>
  <si>
    <t xml:space="preserve">Носова, Багазеев    </t>
  </si>
  <si>
    <t xml:space="preserve">Семченкова, Костюнин </t>
  </si>
  <si>
    <t xml:space="preserve">Сафонова, Мишин     </t>
  </si>
  <si>
    <t xml:space="preserve">Мутовина, Шустваль   </t>
  </si>
  <si>
    <t xml:space="preserve">Пименова, Смирнов   </t>
  </si>
  <si>
    <t xml:space="preserve">Полякова, Таратин    </t>
  </si>
  <si>
    <t xml:space="preserve">Акулова, Осокин     </t>
  </si>
  <si>
    <t xml:space="preserve">Корсакова, Рядовиков </t>
  </si>
  <si>
    <t xml:space="preserve">Алиева, Медведев    </t>
  </si>
  <si>
    <t xml:space="preserve">Хе, Карепов          </t>
  </si>
  <si>
    <t xml:space="preserve">Артамошина, Яковлев </t>
  </si>
  <si>
    <t xml:space="preserve"> (6.0-11.0)</t>
  </si>
  <si>
    <t>Мирошниченко, Северов</t>
  </si>
  <si>
    <t xml:space="preserve">Меньшикова, Кунаев  </t>
  </si>
  <si>
    <t xml:space="preserve">Калюжная, Калюжный   </t>
  </si>
  <si>
    <t xml:space="preserve">Илалова, Савельев   </t>
  </si>
  <si>
    <t xml:space="preserve">Багаутдинова, Бейгер </t>
  </si>
  <si>
    <t xml:space="preserve">Зимина, Большаков   </t>
  </si>
  <si>
    <t xml:space="preserve">Еске, Головань       </t>
  </si>
  <si>
    <t xml:space="preserve">Тюрина, Савельев    </t>
  </si>
  <si>
    <t xml:space="preserve">Коппа, Глуховский    </t>
  </si>
  <si>
    <t xml:space="preserve">Мишарина, Мишарин   </t>
  </si>
  <si>
    <t xml:space="preserve">Иванова, Сорокин     </t>
  </si>
  <si>
    <t xml:space="preserve">Богданова Опаницын, </t>
  </si>
  <si>
    <t xml:space="preserve"> (0.0-0.0) </t>
  </si>
  <si>
    <t xml:space="preserve">Свободен             </t>
  </si>
  <si>
    <t>Багаутдинова, Бейгер</t>
  </si>
  <si>
    <t xml:space="preserve">Лукьянова, Пелевин   </t>
  </si>
  <si>
    <t xml:space="preserve"> (8.0-9.0) </t>
  </si>
  <si>
    <t xml:space="preserve">Носова, Багазеев     </t>
  </si>
  <si>
    <t xml:space="preserve">Пименова, Смирнов    </t>
  </si>
  <si>
    <t xml:space="preserve">Калюжная, Калюжный  </t>
  </si>
  <si>
    <t xml:space="preserve">Богданова Опаницын,  </t>
  </si>
  <si>
    <t>Семченкова, Костюнин</t>
  </si>
  <si>
    <t xml:space="preserve">Полякова, Таратин   </t>
  </si>
  <si>
    <t xml:space="preserve">Меньшикова, Кунаев   </t>
  </si>
  <si>
    <t xml:space="preserve">Хе, Карепов         </t>
  </si>
  <si>
    <t xml:space="preserve">Абакумова Сафонов,   </t>
  </si>
  <si>
    <t xml:space="preserve">Еске, Головань      </t>
  </si>
  <si>
    <t xml:space="preserve">Колногорова, Гришин  </t>
  </si>
  <si>
    <t xml:space="preserve">Свободен            </t>
  </si>
  <si>
    <t xml:space="preserve">Орлова, Елсаков      </t>
  </si>
  <si>
    <t xml:space="preserve"> (9.0-12.0)</t>
  </si>
  <si>
    <t xml:space="preserve">Зимина, Большаков    </t>
  </si>
  <si>
    <t xml:space="preserve"> (9.0-6.0) </t>
  </si>
  <si>
    <t>Корсакова, Рядовиков</t>
  </si>
  <si>
    <t xml:space="preserve">Мишарина, Мишарин    </t>
  </si>
  <si>
    <t xml:space="preserve">Сафонова, Мишин      </t>
  </si>
  <si>
    <t xml:space="preserve">Головко, Зимин      </t>
  </si>
  <si>
    <t xml:space="preserve">Акулова, Осокин      </t>
  </si>
  <si>
    <t xml:space="preserve"> (7.0-11.0)</t>
  </si>
  <si>
    <t xml:space="preserve">Татаринова, Баккар  </t>
  </si>
  <si>
    <t xml:space="preserve">Артамошина, Яковлев  </t>
  </si>
  <si>
    <t xml:space="preserve">Мельник, Большаков  </t>
  </si>
  <si>
    <t xml:space="preserve">Коппа, Глуховский   </t>
  </si>
  <si>
    <t xml:space="preserve">Илалова, Савельев    </t>
  </si>
  <si>
    <t xml:space="preserve">Кайтукова, Самыко   </t>
  </si>
  <si>
    <t xml:space="preserve">Мутовина, Шустваль  </t>
  </si>
  <si>
    <t xml:space="preserve"> (4.0-12.0)</t>
  </si>
  <si>
    <t xml:space="preserve">(10.0-9.0) </t>
  </si>
  <si>
    <t xml:space="preserve">Гуменюк, Коновалов  </t>
  </si>
  <si>
    <t xml:space="preserve">Тюрина, Савельев     </t>
  </si>
  <si>
    <t xml:space="preserve">  5.0</t>
  </si>
  <si>
    <t xml:space="preserve">    2.0</t>
  </si>
  <si>
    <t>39.0-18.0</t>
  </si>
  <si>
    <t>38.0-24.0</t>
  </si>
  <si>
    <t>31.0-21.0</t>
  </si>
  <si>
    <t xml:space="preserve">  3.5</t>
  </si>
  <si>
    <t xml:space="preserve">    1.0</t>
  </si>
  <si>
    <t>38.0-23.0</t>
  </si>
  <si>
    <t xml:space="preserve">  3.0</t>
  </si>
  <si>
    <t>39.0-12.0</t>
  </si>
  <si>
    <t xml:space="preserve">  6.0</t>
  </si>
  <si>
    <t>37.0-16.0</t>
  </si>
  <si>
    <t>32.0-17.0</t>
  </si>
  <si>
    <t>31.0-24.0</t>
  </si>
  <si>
    <t xml:space="preserve">Гиль, Пелевин        </t>
  </si>
  <si>
    <t xml:space="preserve">  5.5</t>
  </si>
  <si>
    <t>30.0-28.0</t>
  </si>
  <si>
    <t>33.0-21.0</t>
  </si>
  <si>
    <t>36.0-26.0</t>
  </si>
  <si>
    <t xml:space="preserve">Алиева, Медведев     </t>
  </si>
  <si>
    <t xml:space="preserve">  4.5</t>
  </si>
  <si>
    <t>32.0-23.0</t>
  </si>
  <si>
    <t xml:space="preserve">  4.0</t>
  </si>
  <si>
    <t>35.0-21.0</t>
  </si>
  <si>
    <t>27.0-21.0</t>
  </si>
  <si>
    <t>33.0-22.0</t>
  </si>
  <si>
    <t>32.0-30.0</t>
  </si>
  <si>
    <t xml:space="preserve">    0.5</t>
  </si>
  <si>
    <t>26.0-21.0</t>
  </si>
  <si>
    <t xml:space="preserve">  6.5</t>
  </si>
  <si>
    <t>11.0-26.0</t>
  </si>
  <si>
    <t>25.0-27.0</t>
  </si>
  <si>
    <t xml:space="preserve">Реброва, Самыко      </t>
  </si>
  <si>
    <t>18.0-33.0</t>
  </si>
  <si>
    <t>19.0-34.0</t>
  </si>
  <si>
    <t xml:space="preserve"> 7.0-26.0</t>
  </si>
  <si>
    <t>27.0-30.0</t>
  </si>
  <si>
    <t>22.0-35.0</t>
  </si>
  <si>
    <t xml:space="preserve">    1.5</t>
  </si>
  <si>
    <t>15.0-23.0</t>
  </si>
  <si>
    <t>27.0-35.0</t>
  </si>
  <si>
    <t>20.0-32.0</t>
  </si>
  <si>
    <t>26.0-32.0</t>
  </si>
  <si>
    <t>17.0-36.0</t>
  </si>
  <si>
    <t>30.0-34.0</t>
  </si>
  <si>
    <t>25.0-30.0</t>
  </si>
  <si>
    <t>26.0-33.0</t>
  </si>
  <si>
    <t>22.0-39.0</t>
  </si>
  <si>
    <t>15.0-38.0</t>
  </si>
  <si>
    <t>26.0-36.0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</si>
</sst>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+##;\-##"/>
    <numFmt numFmtId="165" formatCode="\+##;\-##;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indexed="8"/>
      <name val="Cambria"/>
      <family val="1"/>
      <charset val="204"/>
      <scheme val="major"/>
    </font>
    <font>
      <b/>
      <sz val="24"/>
      <color indexed="8"/>
      <name val="Cambria"/>
      <family val="1"/>
      <charset val="204"/>
      <scheme val="major"/>
    </font>
    <font>
      <sz val="16"/>
      <color theme="0" tint="-0.1499984740745262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3" borderId="0" xfId="0" applyFill="1"/>
    <xf numFmtId="0" fontId="2" fillId="2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7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23" xfId="0" applyFont="1" applyFill="1" applyBorder="1" applyAlignment="1">
      <alignment horizontal="left" vertical="center" wrapText="1" indent="1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30" xfId="0" applyFont="1" applyFill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6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opLeftCell="A10" workbookViewId="0">
      <selection activeCell="B76" sqref="B76"/>
    </sheetView>
  </sheetViews>
  <sheetFormatPr defaultRowHeight="15" x14ac:dyDescent="0.25"/>
  <cols>
    <col min="2" max="2" width="35" customWidth="1"/>
  </cols>
  <sheetData>
    <row r="1" spans="1:6" x14ac:dyDescent="0.25">
      <c r="A1" t="s">
        <v>238</v>
      </c>
      <c r="B1" t="s">
        <v>190</v>
      </c>
      <c r="C1" t="s">
        <v>239</v>
      </c>
      <c r="D1" t="s">
        <v>240</v>
      </c>
      <c r="E1" t="s">
        <v>241</v>
      </c>
      <c r="F1" t="s">
        <v>242</v>
      </c>
    </row>
    <row r="3" spans="1:6" x14ac:dyDescent="0.25">
      <c r="A3" t="s">
        <v>243</v>
      </c>
      <c r="B3" t="s">
        <v>55</v>
      </c>
      <c r="C3" t="s">
        <v>244</v>
      </c>
      <c r="D3" t="s">
        <v>245</v>
      </c>
      <c r="E3">
        <v>233</v>
      </c>
      <c r="F3" t="s">
        <v>244</v>
      </c>
    </row>
    <row r="4" spans="1:6" x14ac:dyDescent="0.25">
      <c r="A4" t="s">
        <v>246</v>
      </c>
      <c r="B4" t="s">
        <v>61</v>
      </c>
      <c r="C4" t="s">
        <v>244</v>
      </c>
      <c r="D4" t="s">
        <v>245</v>
      </c>
      <c r="E4">
        <v>208</v>
      </c>
      <c r="F4" t="s">
        <v>244</v>
      </c>
    </row>
    <row r="5" spans="1:6" x14ac:dyDescent="0.25">
      <c r="A5" t="s">
        <v>247</v>
      </c>
      <c r="B5" t="s">
        <v>64</v>
      </c>
      <c r="C5" t="s">
        <v>244</v>
      </c>
      <c r="D5" t="s">
        <v>245</v>
      </c>
      <c r="E5">
        <v>206</v>
      </c>
      <c r="F5" t="s">
        <v>244</v>
      </c>
    </row>
    <row r="6" spans="1:6" x14ac:dyDescent="0.25">
      <c r="A6" t="s">
        <v>248</v>
      </c>
      <c r="B6" t="s">
        <v>44</v>
      </c>
      <c r="C6" t="s">
        <v>244</v>
      </c>
      <c r="D6" t="s">
        <v>245</v>
      </c>
      <c r="E6">
        <v>198</v>
      </c>
      <c r="F6" t="s">
        <v>244</v>
      </c>
    </row>
    <row r="7" spans="1:6" x14ac:dyDescent="0.25">
      <c r="A7" t="s">
        <v>249</v>
      </c>
      <c r="B7" t="s">
        <v>151</v>
      </c>
      <c r="C7" t="s">
        <v>244</v>
      </c>
      <c r="D7" t="s">
        <v>245</v>
      </c>
      <c r="E7">
        <v>183</v>
      </c>
      <c r="F7" t="s">
        <v>244</v>
      </c>
    </row>
    <row r="8" spans="1:6" x14ac:dyDescent="0.25">
      <c r="A8" t="s">
        <v>250</v>
      </c>
      <c r="B8" t="s">
        <v>115</v>
      </c>
      <c r="C8" t="s">
        <v>244</v>
      </c>
      <c r="D8" t="s">
        <v>245</v>
      </c>
      <c r="E8">
        <v>176</v>
      </c>
      <c r="F8" t="s">
        <v>244</v>
      </c>
    </row>
    <row r="9" spans="1:6" x14ac:dyDescent="0.25">
      <c r="A9" t="s">
        <v>251</v>
      </c>
      <c r="B9" t="s">
        <v>145</v>
      </c>
      <c r="C9" t="s">
        <v>244</v>
      </c>
      <c r="D9" t="s">
        <v>245</v>
      </c>
      <c r="E9">
        <v>174</v>
      </c>
      <c r="F9" t="s">
        <v>244</v>
      </c>
    </row>
    <row r="10" spans="1:6" x14ac:dyDescent="0.25">
      <c r="A10" t="s">
        <v>252</v>
      </c>
      <c r="B10" t="s">
        <v>85</v>
      </c>
      <c r="C10" t="s">
        <v>244</v>
      </c>
      <c r="D10" t="s">
        <v>245</v>
      </c>
      <c r="E10">
        <v>171</v>
      </c>
      <c r="F10" t="s">
        <v>244</v>
      </c>
    </row>
    <row r="11" spans="1:6" x14ac:dyDescent="0.25">
      <c r="A11" t="s">
        <v>253</v>
      </c>
      <c r="B11" t="s">
        <v>48</v>
      </c>
      <c r="C11" t="s">
        <v>244</v>
      </c>
      <c r="D11" t="s">
        <v>245</v>
      </c>
      <c r="E11">
        <v>169</v>
      </c>
      <c r="F11" t="s">
        <v>244</v>
      </c>
    </row>
    <row r="12" spans="1:6" x14ac:dyDescent="0.25">
      <c r="A12" t="s">
        <v>254</v>
      </c>
      <c r="B12" t="s">
        <v>58</v>
      </c>
      <c r="C12" t="s">
        <v>244</v>
      </c>
      <c r="D12" t="s">
        <v>245</v>
      </c>
      <c r="E12">
        <v>167</v>
      </c>
      <c r="F12" t="s">
        <v>244</v>
      </c>
    </row>
    <row r="13" spans="1:6" x14ac:dyDescent="0.25">
      <c r="A13" t="s">
        <v>255</v>
      </c>
      <c r="B13" t="s">
        <v>15</v>
      </c>
      <c r="C13" t="s">
        <v>244</v>
      </c>
      <c r="D13" t="s">
        <v>245</v>
      </c>
      <c r="E13">
        <v>156</v>
      </c>
      <c r="F13" t="s">
        <v>244</v>
      </c>
    </row>
    <row r="14" spans="1:6" x14ac:dyDescent="0.25">
      <c r="A14" t="s">
        <v>256</v>
      </c>
      <c r="B14" t="s">
        <v>113</v>
      </c>
      <c r="C14" t="s">
        <v>244</v>
      </c>
      <c r="D14" t="s">
        <v>245</v>
      </c>
      <c r="E14">
        <v>154</v>
      </c>
      <c r="F14" t="s">
        <v>244</v>
      </c>
    </row>
    <row r="15" spans="1:6" x14ac:dyDescent="0.25">
      <c r="A15" t="s">
        <v>257</v>
      </c>
      <c r="B15" t="s">
        <v>39</v>
      </c>
      <c r="C15" t="s">
        <v>244</v>
      </c>
      <c r="D15" t="s">
        <v>245</v>
      </c>
      <c r="E15">
        <v>141</v>
      </c>
      <c r="F15" t="s">
        <v>244</v>
      </c>
    </row>
    <row r="16" spans="1:6" x14ac:dyDescent="0.25">
      <c r="A16" t="s">
        <v>258</v>
      </c>
      <c r="B16" t="s">
        <v>87</v>
      </c>
      <c r="C16" t="s">
        <v>244</v>
      </c>
      <c r="D16" t="s">
        <v>245</v>
      </c>
      <c r="E16">
        <v>140</v>
      </c>
      <c r="F16" t="s">
        <v>244</v>
      </c>
    </row>
    <row r="17" spans="1:6" x14ac:dyDescent="0.25">
      <c r="A17" t="s">
        <v>259</v>
      </c>
      <c r="B17" t="s">
        <v>74</v>
      </c>
      <c r="C17" t="s">
        <v>244</v>
      </c>
      <c r="D17" t="s">
        <v>245</v>
      </c>
      <c r="E17">
        <v>133</v>
      </c>
      <c r="F17" t="s">
        <v>244</v>
      </c>
    </row>
    <row r="18" spans="1:6" x14ac:dyDescent="0.25">
      <c r="A18" t="s">
        <v>260</v>
      </c>
      <c r="B18" t="s">
        <v>104</v>
      </c>
      <c r="C18" t="s">
        <v>244</v>
      </c>
      <c r="D18" t="s">
        <v>245</v>
      </c>
      <c r="E18">
        <v>132</v>
      </c>
      <c r="F18" t="s">
        <v>244</v>
      </c>
    </row>
    <row r="19" spans="1:6" x14ac:dyDescent="0.25">
      <c r="A19" t="s">
        <v>261</v>
      </c>
      <c r="B19" t="s">
        <v>147</v>
      </c>
      <c r="C19" t="s">
        <v>244</v>
      </c>
      <c r="D19" t="s">
        <v>245</v>
      </c>
      <c r="E19">
        <v>128</v>
      </c>
      <c r="F19" t="s">
        <v>244</v>
      </c>
    </row>
    <row r="20" spans="1:6" x14ac:dyDescent="0.25">
      <c r="A20" t="s">
        <v>262</v>
      </c>
      <c r="B20" t="s">
        <v>66</v>
      </c>
      <c r="C20" t="s">
        <v>244</v>
      </c>
      <c r="D20" t="s">
        <v>245</v>
      </c>
      <c r="E20">
        <v>127</v>
      </c>
      <c r="F20" t="s">
        <v>244</v>
      </c>
    </row>
    <row r="21" spans="1:6" x14ac:dyDescent="0.25">
      <c r="A21" t="s">
        <v>263</v>
      </c>
      <c r="B21" t="s">
        <v>77</v>
      </c>
      <c r="C21" t="s">
        <v>244</v>
      </c>
      <c r="D21" t="s">
        <v>245</v>
      </c>
      <c r="E21">
        <v>125</v>
      </c>
      <c r="F21" t="s">
        <v>244</v>
      </c>
    </row>
    <row r="22" spans="1:6" x14ac:dyDescent="0.25">
      <c r="A22" t="s">
        <v>264</v>
      </c>
      <c r="B22" t="s">
        <v>72</v>
      </c>
      <c r="C22" t="s">
        <v>244</v>
      </c>
      <c r="D22" t="s">
        <v>245</v>
      </c>
      <c r="E22">
        <v>122</v>
      </c>
      <c r="F22" t="s">
        <v>244</v>
      </c>
    </row>
    <row r="23" spans="1:6" x14ac:dyDescent="0.25">
      <c r="A23" t="s">
        <v>265</v>
      </c>
      <c r="B23" t="s">
        <v>35</v>
      </c>
      <c r="C23" t="s">
        <v>244</v>
      </c>
      <c r="D23" t="s">
        <v>245</v>
      </c>
      <c r="E23">
        <v>120</v>
      </c>
      <c r="F23" t="s">
        <v>244</v>
      </c>
    </row>
    <row r="24" spans="1:6" x14ac:dyDescent="0.25">
      <c r="A24" t="s">
        <v>266</v>
      </c>
      <c r="B24" t="s">
        <v>69</v>
      </c>
      <c r="C24" t="s">
        <v>244</v>
      </c>
      <c r="D24" t="s">
        <v>245</v>
      </c>
      <c r="E24">
        <v>102</v>
      </c>
      <c r="F24" t="s">
        <v>244</v>
      </c>
    </row>
    <row r="25" spans="1:6" x14ac:dyDescent="0.25">
      <c r="A25" t="s">
        <v>267</v>
      </c>
      <c r="B25" t="s">
        <v>106</v>
      </c>
      <c r="C25" t="s">
        <v>244</v>
      </c>
      <c r="D25" t="s">
        <v>245</v>
      </c>
      <c r="E25">
        <v>94</v>
      </c>
      <c r="F25" t="s">
        <v>244</v>
      </c>
    </row>
    <row r="26" spans="1:6" x14ac:dyDescent="0.25">
      <c r="A26" t="s">
        <v>268</v>
      </c>
      <c r="B26" t="s">
        <v>118</v>
      </c>
      <c r="C26" t="s">
        <v>244</v>
      </c>
      <c r="D26" t="s">
        <v>245</v>
      </c>
      <c r="E26">
        <v>92</v>
      </c>
      <c r="F26" t="s">
        <v>244</v>
      </c>
    </row>
    <row r="27" spans="1:6" x14ac:dyDescent="0.25">
      <c r="A27" t="s">
        <v>269</v>
      </c>
      <c r="B27" t="s">
        <v>102</v>
      </c>
      <c r="C27" t="s">
        <v>244</v>
      </c>
      <c r="D27" t="s">
        <v>245</v>
      </c>
      <c r="E27">
        <v>87</v>
      </c>
      <c r="F27" t="s">
        <v>244</v>
      </c>
    </row>
    <row r="28" spans="1:6" x14ac:dyDescent="0.25">
      <c r="A28" t="s">
        <v>270</v>
      </c>
      <c r="B28" t="s">
        <v>127</v>
      </c>
      <c r="C28" t="s">
        <v>244</v>
      </c>
      <c r="D28" t="s">
        <v>245</v>
      </c>
      <c r="E28">
        <v>86</v>
      </c>
      <c r="F28" t="s">
        <v>244</v>
      </c>
    </row>
    <row r="29" spans="1:6" x14ac:dyDescent="0.25">
      <c r="A29" t="s">
        <v>271</v>
      </c>
      <c r="B29" t="s">
        <v>95</v>
      </c>
      <c r="C29" t="s">
        <v>244</v>
      </c>
      <c r="D29" t="s">
        <v>245</v>
      </c>
      <c r="E29">
        <v>83</v>
      </c>
      <c r="F29" t="s">
        <v>244</v>
      </c>
    </row>
    <row r="30" spans="1:6" x14ac:dyDescent="0.25">
      <c r="A30" t="s">
        <v>272</v>
      </c>
      <c r="B30" t="s">
        <v>30</v>
      </c>
      <c r="C30" t="s">
        <v>244</v>
      </c>
      <c r="D30" t="s">
        <v>245</v>
      </c>
      <c r="E30">
        <v>82</v>
      </c>
      <c r="F30" t="s">
        <v>244</v>
      </c>
    </row>
    <row r="31" spans="1:6" x14ac:dyDescent="0.25">
      <c r="A31" t="s">
        <v>273</v>
      </c>
      <c r="B31" t="s">
        <v>121</v>
      </c>
      <c r="C31" t="s">
        <v>244</v>
      </c>
      <c r="D31" t="s">
        <v>245</v>
      </c>
      <c r="E31">
        <v>72</v>
      </c>
      <c r="F31" t="s">
        <v>244</v>
      </c>
    </row>
    <row r="32" spans="1:6" x14ac:dyDescent="0.25">
      <c r="A32" t="s">
        <v>274</v>
      </c>
      <c r="B32" t="s">
        <v>125</v>
      </c>
      <c r="C32" t="s">
        <v>244</v>
      </c>
      <c r="D32" t="s">
        <v>245</v>
      </c>
      <c r="E32">
        <v>71</v>
      </c>
      <c r="F32" t="s">
        <v>244</v>
      </c>
    </row>
    <row r="33" spans="1:6" x14ac:dyDescent="0.25">
      <c r="A33" t="s">
        <v>275</v>
      </c>
      <c r="B33" t="s">
        <v>137</v>
      </c>
      <c r="C33" t="s">
        <v>244</v>
      </c>
      <c r="D33" t="s">
        <v>245</v>
      </c>
      <c r="E33">
        <v>70</v>
      </c>
      <c r="F33" t="s">
        <v>244</v>
      </c>
    </row>
    <row r="34" spans="1:6" x14ac:dyDescent="0.25">
      <c r="A34" t="s">
        <v>276</v>
      </c>
      <c r="B34" t="s">
        <v>89</v>
      </c>
      <c r="C34" t="s">
        <v>244</v>
      </c>
      <c r="D34" t="s">
        <v>245</v>
      </c>
      <c r="E34">
        <v>69</v>
      </c>
      <c r="F34" t="s">
        <v>244</v>
      </c>
    </row>
    <row r="35" spans="1:6" x14ac:dyDescent="0.25">
      <c r="A35" t="s">
        <v>277</v>
      </c>
      <c r="B35" t="s">
        <v>109</v>
      </c>
      <c r="C35" t="s">
        <v>244</v>
      </c>
      <c r="D35" t="s">
        <v>245</v>
      </c>
      <c r="E35">
        <v>57</v>
      </c>
      <c r="F35" t="s">
        <v>244</v>
      </c>
    </row>
    <row r="36" spans="1:6" x14ac:dyDescent="0.25">
      <c r="A36" t="s">
        <v>278</v>
      </c>
      <c r="B36" t="s">
        <v>149</v>
      </c>
      <c r="C36" t="s">
        <v>244</v>
      </c>
      <c r="D36" t="s">
        <v>245</v>
      </c>
      <c r="E36">
        <v>45</v>
      </c>
      <c r="F36" t="s">
        <v>244</v>
      </c>
    </row>
    <row r="37" spans="1:6" x14ac:dyDescent="0.25">
      <c r="A37" t="s">
        <v>279</v>
      </c>
      <c r="B37" t="s">
        <v>129</v>
      </c>
      <c r="C37" t="s">
        <v>244</v>
      </c>
      <c r="D37" t="s">
        <v>245</v>
      </c>
      <c r="E37">
        <v>44</v>
      </c>
      <c r="F37" t="s">
        <v>244</v>
      </c>
    </row>
    <row r="38" spans="1:6" x14ac:dyDescent="0.25">
      <c r="A38" t="s">
        <v>280</v>
      </c>
      <c r="B38" t="s">
        <v>93</v>
      </c>
      <c r="C38" t="s">
        <v>244</v>
      </c>
      <c r="D38" t="s">
        <v>245</v>
      </c>
      <c r="E38">
        <v>43</v>
      </c>
      <c r="F38" t="s">
        <v>244</v>
      </c>
    </row>
    <row r="39" spans="1:6" x14ac:dyDescent="0.25">
      <c r="A39" t="s">
        <v>281</v>
      </c>
      <c r="B39" t="s">
        <v>111</v>
      </c>
      <c r="C39" t="s">
        <v>244</v>
      </c>
      <c r="D39" t="s">
        <v>245</v>
      </c>
      <c r="E39">
        <v>38</v>
      </c>
      <c r="F39" t="s">
        <v>244</v>
      </c>
    </row>
    <row r="40" spans="1:6" x14ac:dyDescent="0.25">
      <c r="A40" t="s">
        <v>282</v>
      </c>
      <c r="B40" t="s">
        <v>98</v>
      </c>
      <c r="C40" t="s">
        <v>244</v>
      </c>
      <c r="D40" t="s">
        <v>245</v>
      </c>
      <c r="E40">
        <v>33</v>
      </c>
      <c r="F40" t="s">
        <v>244</v>
      </c>
    </row>
    <row r="41" spans="1:6" x14ac:dyDescent="0.25">
      <c r="A41" t="s">
        <v>283</v>
      </c>
      <c r="B41" t="s">
        <v>80</v>
      </c>
      <c r="C41" t="s">
        <v>244</v>
      </c>
      <c r="D41" t="s">
        <v>245</v>
      </c>
      <c r="E41">
        <v>28</v>
      </c>
      <c r="F41" t="s">
        <v>244</v>
      </c>
    </row>
    <row r="42" spans="1:6" x14ac:dyDescent="0.25">
      <c r="A42" t="s">
        <v>284</v>
      </c>
      <c r="B42" t="s">
        <v>100</v>
      </c>
      <c r="C42" t="s">
        <v>244</v>
      </c>
      <c r="D42" t="s">
        <v>245</v>
      </c>
      <c r="E42">
        <v>26</v>
      </c>
      <c r="F42" t="s">
        <v>244</v>
      </c>
    </row>
    <row r="43" spans="1:6" x14ac:dyDescent="0.25">
      <c r="A43" t="s">
        <v>285</v>
      </c>
      <c r="B43" t="s">
        <v>123</v>
      </c>
      <c r="C43" t="s">
        <v>244</v>
      </c>
      <c r="D43" t="s">
        <v>245</v>
      </c>
      <c r="E43">
        <v>24</v>
      </c>
      <c r="F43" t="s">
        <v>244</v>
      </c>
    </row>
    <row r="44" spans="1:6" x14ac:dyDescent="0.25">
      <c r="A44" t="s">
        <v>286</v>
      </c>
      <c r="B44" t="s">
        <v>156</v>
      </c>
      <c r="C44" t="s">
        <v>244</v>
      </c>
      <c r="D44" t="s">
        <v>245</v>
      </c>
      <c r="E44">
        <v>18</v>
      </c>
      <c r="F44" t="s">
        <v>244</v>
      </c>
    </row>
    <row r="45" spans="1:6" x14ac:dyDescent="0.25">
      <c r="A45" t="s">
        <v>287</v>
      </c>
      <c r="B45" t="s">
        <v>171</v>
      </c>
      <c r="C45" t="s">
        <v>244</v>
      </c>
      <c r="D45" t="s">
        <v>245</v>
      </c>
      <c r="E45">
        <v>12</v>
      </c>
      <c r="F45" t="s">
        <v>244</v>
      </c>
    </row>
    <row r="46" spans="1:6" x14ac:dyDescent="0.25">
      <c r="A46" t="s">
        <v>288</v>
      </c>
      <c r="B46" t="s">
        <v>153</v>
      </c>
      <c r="C46" t="s">
        <v>244</v>
      </c>
      <c r="D46" t="s">
        <v>245</v>
      </c>
      <c r="E46">
        <v>12</v>
      </c>
      <c r="F46" t="s">
        <v>244</v>
      </c>
    </row>
    <row r="47" spans="1:6" x14ac:dyDescent="0.25">
      <c r="A47" t="s">
        <v>289</v>
      </c>
      <c r="B47" t="s">
        <v>83</v>
      </c>
      <c r="C47" t="s">
        <v>244</v>
      </c>
      <c r="D47" t="s">
        <v>245</v>
      </c>
      <c r="E47">
        <v>11</v>
      </c>
      <c r="F47" t="s">
        <v>244</v>
      </c>
    </row>
    <row r="48" spans="1:6" x14ac:dyDescent="0.25">
      <c r="A48" t="s">
        <v>290</v>
      </c>
      <c r="B48" t="s">
        <v>169</v>
      </c>
      <c r="C48" t="s">
        <v>244</v>
      </c>
      <c r="D48" t="s">
        <v>245</v>
      </c>
      <c r="E48">
        <v>10</v>
      </c>
      <c r="F48" t="s">
        <v>244</v>
      </c>
    </row>
    <row r="49" spans="1:6" x14ac:dyDescent="0.25">
      <c r="A49" t="s">
        <v>291</v>
      </c>
      <c r="B49" t="s">
        <v>142</v>
      </c>
      <c r="C49" t="s">
        <v>244</v>
      </c>
      <c r="D49" t="s">
        <v>245</v>
      </c>
      <c r="E49">
        <v>10</v>
      </c>
      <c r="F49" t="s">
        <v>244</v>
      </c>
    </row>
    <row r="50" spans="1:6" x14ac:dyDescent="0.25">
      <c r="A50" t="s">
        <v>292</v>
      </c>
      <c r="B50" t="s">
        <v>135</v>
      </c>
      <c r="C50" t="s">
        <v>244</v>
      </c>
      <c r="D50" t="s">
        <v>245</v>
      </c>
      <c r="E50">
        <v>8</v>
      </c>
      <c r="F50" t="s">
        <v>244</v>
      </c>
    </row>
    <row r="51" spans="1:6" x14ac:dyDescent="0.25">
      <c r="A51" t="s">
        <v>293</v>
      </c>
      <c r="B51" t="s">
        <v>140</v>
      </c>
      <c r="C51" t="s">
        <v>244</v>
      </c>
      <c r="D51" t="s">
        <v>245</v>
      </c>
      <c r="E51">
        <v>8</v>
      </c>
      <c r="F51" t="s">
        <v>244</v>
      </c>
    </row>
    <row r="52" spans="1:6" x14ac:dyDescent="0.25">
      <c r="A52" t="s">
        <v>294</v>
      </c>
      <c r="B52" t="s">
        <v>162</v>
      </c>
      <c r="C52" t="s">
        <v>244</v>
      </c>
      <c r="D52" t="s">
        <v>245</v>
      </c>
      <c r="E52">
        <v>5</v>
      </c>
      <c r="F52" t="s">
        <v>244</v>
      </c>
    </row>
    <row r="53" spans="1:6" x14ac:dyDescent="0.25">
      <c r="A53" t="s">
        <v>295</v>
      </c>
      <c r="B53" t="s">
        <v>174</v>
      </c>
      <c r="C53" t="s">
        <v>244</v>
      </c>
      <c r="D53" t="s">
        <v>245</v>
      </c>
      <c r="E53">
        <v>5</v>
      </c>
      <c r="F53" t="s">
        <v>244</v>
      </c>
    </row>
    <row r="54" spans="1:6" x14ac:dyDescent="0.25">
      <c r="A54" t="s">
        <v>296</v>
      </c>
      <c r="B54" t="s">
        <v>159</v>
      </c>
      <c r="C54" t="s">
        <v>244</v>
      </c>
      <c r="D54" t="s">
        <v>245</v>
      </c>
      <c r="E54">
        <v>5</v>
      </c>
      <c r="F54" t="s">
        <v>244</v>
      </c>
    </row>
    <row r="55" spans="1:6" x14ac:dyDescent="0.25">
      <c r="A55" t="s">
        <v>297</v>
      </c>
      <c r="B55" t="s">
        <v>180</v>
      </c>
      <c r="C55" t="s">
        <v>244</v>
      </c>
      <c r="D55" t="s">
        <v>245</v>
      </c>
      <c r="E55">
        <v>1</v>
      </c>
      <c r="F55" t="s">
        <v>244</v>
      </c>
    </row>
    <row r="56" spans="1:6" x14ac:dyDescent="0.25">
      <c r="A56" t="s">
        <v>298</v>
      </c>
      <c r="B56" t="s">
        <v>132</v>
      </c>
      <c r="C56" t="s">
        <v>244</v>
      </c>
      <c r="D56" t="s">
        <v>245</v>
      </c>
      <c r="E56">
        <v>1</v>
      </c>
      <c r="F56" t="s">
        <v>244</v>
      </c>
    </row>
    <row r="57" spans="1:6" x14ac:dyDescent="0.25">
      <c r="A57" t="s">
        <v>299</v>
      </c>
      <c r="B57" t="s">
        <v>183</v>
      </c>
      <c r="C57" t="s">
        <v>244</v>
      </c>
      <c r="D57" t="s">
        <v>245</v>
      </c>
      <c r="E57">
        <v>1</v>
      </c>
      <c r="F57" t="s">
        <v>244</v>
      </c>
    </row>
    <row r="58" spans="1:6" x14ac:dyDescent="0.25">
      <c r="A58" t="s">
        <v>300</v>
      </c>
      <c r="B58" t="s">
        <v>165</v>
      </c>
      <c r="C58" t="s">
        <v>244</v>
      </c>
      <c r="D58" t="s">
        <v>245</v>
      </c>
      <c r="E58">
        <v>1</v>
      </c>
      <c r="F58" t="s">
        <v>244</v>
      </c>
    </row>
    <row r="59" spans="1:6" x14ac:dyDescent="0.25">
      <c r="A59" t="s">
        <v>301</v>
      </c>
      <c r="B59" t="s">
        <v>176</v>
      </c>
      <c r="C59" t="s">
        <v>244</v>
      </c>
      <c r="D59" t="s">
        <v>245</v>
      </c>
      <c r="E59" t="s">
        <v>244</v>
      </c>
      <c r="F59" t="s">
        <v>244</v>
      </c>
    </row>
    <row r="60" spans="1:6" x14ac:dyDescent="0.25">
      <c r="A60" t="s">
        <v>302</v>
      </c>
      <c r="B60" t="s">
        <v>185</v>
      </c>
      <c r="C60" t="s">
        <v>244</v>
      </c>
      <c r="D60" t="s">
        <v>245</v>
      </c>
      <c r="E60" t="s">
        <v>244</v>
      </c>
      <c r="F60" t="s">
        <v>244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opLeftCell="A40" workbookViewId="0">
      <selection activeCell="F16" sqref="F16"/>
    </sheetView>
  </sheetViews>
  <sheetFormatPr defaultRowHeight="15" x14ac:dyDescent="0.25"/>
  <cols>
    <col min="1" max="1" width="29" customWidth="1"/>
  </cols>
  <sheetData>
    <row r="1" spans="1:2" x14ac:dyDescent="0.25">
      <c r="A1" t="s">
        <v>83</v>
      </c>
      <c r="B1">
        <v>42</v>
      </c>
    </row>
    <row r="2" spans="1:2" x14ac:dyDescent="0.25">
      <c r="A2" t="s">
        <v>85</v>
      </c>
      <c r="B2">
        <v>41</v>
      </c>
    </row>
    <row r="3" spans="1:2" x14ac:dyDescent="0.25">
      <c r="A3" t="s">
        <v>87</v>
      </c>
      <c r="B3">
        <v>40</v>
      </c>
    </row>
    <row r="4" spans="1:2" x14ac:dyDescent="0.25">
      <c r="A4" t="s">
        <v>89</v>
      </c>
      <c r="B4">
        <v>39</v>
      </c>
    </row>
    <row r="5" spans="1:2" x14ac:dyDescent="0.25">
      <c r="A5" t="s">
        <v>93</v>
      </c>
      <c r="B5">
        <v>38</v>
      </c>
    </row>
    <row r="6" spans="1:2" x14ac:dyDescent="0.25">
      <c r="A6" t="s">
        <v>95</v>
      </c>
      <c r="B6">
        <v>37</v>
      </c>
    </row>
    <row r="7" spans="1:2" x14ac:dyDescent="0.25">
      <c r="A7" t="s">
        <v>98</v>
      </c>
      <c r="B7">
        <v>36</v>
      </c>
    </row>
    <row r="8" spans="1:2" x14ac:dyDescent="0.25">
      <c r="A8" t="s">
        <v>100</v>
      </c>
      <c r="B8">
        <v>35</v>
      </c>
    </row>
    <row r="9" spans="1:2" x14ac:dyDescent="0.25">
      <c r="A9" t="s">
        <v>102</v>
      </c>
      <c r="B9">
        <v>34</v>
      </c>
    </row>
    <row r="10" spans="1:2" x14ac:dyDescent="0.25">
      <c r="A10" t="s">
        <v>104</v>
      </c>
      <c r="B10">
        <v>33</v>
      </c>
    </row>
    <row r="11" spans="1:2" x14ac:dyDescent="0.25">
      <c r="A11" t="s">
        <v>106</v>
      </c>
      <c r="B11">
        <v>32</v>
      </c>
    </row>
    <row r="12" spans="1:2" x14ac:dyDescent="0.25">
      <c r="A12" t="s">
        <v>109</v>
      </c>
      <c r="B12">
        <v>31</v>
      </c>
    </row>
    <row r="13" spans="1:2" x14ac:dyDescent="0.25">
      <c r="A13" t="s">
        <v>111</v>
      </c>
      <c r="B13">
        <v>30</v>
      </c>
    </row>
    <row r="14" spans="1:2" x14ac:dyDescent="0.25">
      <c r="A14" t="s">
        <v>113</v>
      </c>
      <c r="B14">
        <v>29</v>
      </c>
    </row>
    <row r="15" spans="1:2" x14ac:dyDescent="0.25">
      <c r="A15" t="s">
        <v>115</v>
      </c>
      <c r="B15">
        <v>28</v>
      </c>
    </row>
    <row r="16" spans="1:2" x14ac:dyDescent="0.25">
      <c r="A16" t="s">
        <v>118</v>
      </c>
      <c r="B16">
        <v>27</v>
      </c>
    </row>
    <row r="17" spans="1:2" x14ac:dyDescent="0.25">
      <c r="A17" t="s">
        <v>121</v>
      </c>
      <c r="B17">
        <v>26</v>
      </c>
    </row>
    <row r="18" spans="1:2" x14ac:dyDescent="0.25">
      <c r="A18" t="s">
        <v>123</v>
      </c>
      <c r="B18">
        <v>25</v>
      </c>
    </row>
    <row r="19" spans="1:2" x14ac:dyDescent="0.25">
      <c r="A19" t="s">
        <v>125</v>
      </c>
      <c r="B19">
        <v>24</v>
      </c>
    </row>
    <row r="20" spans="1:2" x14ac:dyDescent="0.25">
      <c r="A20" t="s">
        <v>127</v>
      </c>
      <c r="B20">
        <v>23</v>
      </c>
    </row>
    <row r="21" spans="1:2" x14ac:dyDescent="0.25">
      <c r="A21" t="s">
        <v>129</v>
      </c>
      <c r="B21">
        <v>22</v>
      </c>
    </row>
    <row r="22" spans="1:2" x14ac:dyDescent="0.25">
      <c r="A22" t="s">
        <v>132</v>
      </c>
      <c r="B22">
        <v>21</v>
      </c>
    </row>
    <row r="23" spans="1:2" x14ac:dyDescent="0.25">
      <c r="A23" t="s">
        <v>135</v>
      </c>
      <c r="B23">
        <v>20</v>
      </c>
    </row>
    <row r="24" spans="1:2" x14ac:dyDescent="0.25">
      <c r="A24" t="s">
        <v>137</v>
      </c>
      <c r="B24">
        <v>19</v>
      </c>
    </row>
    <row r="25" spans="1:2" x14ac:dyDescent="0.25">
      <c r="A25" t="s">
        <v>140</v>
      </c>
      <c r="B25">
        <v>18</v>
      </c>
    </row>
    <row r="26" spans="1:2" x14ac:dyDescent="0.25">
      <c r="A26" t="s">
        <v>142</v>
      </c>
      <c r="B26">
        <v>17</v>
      </c>
    </row>
    <row r="27" spans="1:2" x14ac:dyDescent="0.25">
      <c r="A27" t="s">
        <v>145</v>
      </c>
      <c r="B27">
        <v>16</v>
      </c>
    </row>
    <row r="28" spans="1:2" x14ac:dyDescent="0.25">
      <c r="A28" t="s">
        <v>147</v>
      </c>
      <c r="B28">
        <v>15</v>
      </c>
    </row>
    <row r="29" spans="1:2" x14ac:dyDescent="0.25">
      <c r="A29" t="s">
        <v>149</v>
      </c>
      <c r="B29">
        <v>14</v>
      </c>
    </row>
    <row r="30" spans="1:2" x14ac:dyDescent="0.25">
      <c r="A30" t="s">
        <v>151</v>
      </c>
      <c r="B30">
        <v>13</v>
      </c>
    </row>
    <row r="31" spans="1:2" x14ac:dyDescent="0.25">
      <c r="A31" t="s">
        <v>153</v>
      </c>
      <c r="B31">
        <v>12</v>
      </c>
    </row>
    <row r="32" spans="1:2" x14ac:dyDescent="0.25">
      <c r="A32" t="s">
        <v>156</v>
      </c>
      <c r="B32">
        <v>11</v>
      </c>
    </row>
    <row r="33" spans="1:2" x14ac:dyDescent="0.25">
      <c r="A33" t="s">
        <v>162</v>
      </c>
      <c r="B33">
        <v>9</v>
      </c>
    </row>
    <row r="34" spans="1:2" x14ac:dyDescent="0.25">
      <c r="A34" t="s">
        <v>165</v>
      </c>
      <c r="B34">
        <v>8</v>
      </c>
    </row>
    <row r="35" spans="1:2" x14ac:dyDescent="0.25">
      <c r="A35" t="s">
        <v>169</v>
      </c>
      <c r="B35">
        <v>7</v>
      </c>
    </row>
    <row r="36" spans="1:2" x14ac:dyDescent="0.25">
      <c r="A36" t="s">
        <v>171</v>
      </c>
      <c r="B36">
        <v>6</v>
      </c>
    </row>
    <row r="37" spans="1:2" x14ac:dyDescent="0.25">
      <c r="A37" t="s">
        <v>174</v>
      </c>
      <c r="B37">
        <v>5</v>
      </c>
    </row>
    <row r="38" spans="1:2" x14ac:dyDescent="0.25">
      <c r="A38" t="s">
        <v>176</v>
      </c>
      <c r="B38">
        <v>4</v>
      </c>
    </row>
    <row r="39" spans="1:2" x14ac:dyDescent="0.25">
      <c r="A39" t="s">
        <v>180</v>
      </c>
      <c r="B39">
        <v>3</v>
      </c>
    </row>
    <row r="40" spans="1:2" x14ac:dyDescent="0.25">
      <c r="A40" t="s">
        <v>183</v>
      </c>
      <c r="B40">
        <v>2</v>
      </c>
    </row>
    <row r="41" spans="1:2" x14ac:dyDescent="0.25">
      <c r="A41" t="s">
        <v>185</v>
      </c>
      <c r="B4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3" workbookViewId="0">
      <selection activeCell="H34" sqref="H34"/>
    </sheetView>
  </sheetViews>
  <sheetFormatPr defaultRowHeight="15" x14ac:dyDescent="0.25"/>
  <cols>
    <col min="2" max="2" width="26.140625" customWidth="1"/>
    <col min="5" max="5" width="28.28515625" customWidth="1"/>
    <col min="8" max="8" width="26.28515625" customWidth="1"/>
    <col min="11" max="11" width="29.7109375" customWidth="1"/>
  </cols>
  <sheetData>
    <row r="1" spans="1:11" x14ac:dyDescent="0.25">
      <c r="A1" t="s">
        <v>238</v>
      </c>
      <c r="B1" t="s">
        <v>402</v>
      </c>
      <c r="C1" t="s">
        <v>191</v>
      </c>
      <c r="D1" t="s">
        <v>303</v>
      </c>
      <c r="E1" t="s">
        <v>403</v>
      </c>
      <c r="G1" t="s">
        <v>238</v>
      </c>
      <c r="H1" t="s">
        <v>403</v>
      </c>
      <c r="I1" t="s">
        <v>191</v>
      </c>
      <c r="J1" t="s">
        <v>303</v>
      </c>
      <c r="K1" t="s">
        <v>402</v>
      </c>
    </row>
    <row r="3" spans="1:11" x14ac:dyDescent="0.25">
      <c r="A3">
        <v>1</v>
      </c>
      <c r="B3" t="s">
        <v>404</v>
      </c>
      <c r="C3" t="s">
        <v>305</v>
      </c>
      <c r="D3" t="s">
        <v>405</v>
      </c>
      <c r="E3" t="s">
        <v>406</v>
      </c>
      <c r="G3">
        <v>1</v>
      </c>
      <c r="H3" t="s">
        <v>429</v>
      </c>
      <c r="I3" t="s">
        <v>305</v>
      </c>
      <c r="J3" t="s">
        <v>352</v>
      </c>
      <c r="K3" t="s">
        <v>404</v>
      </c>
    </row>
    <row r="4" spans="1:11" x14ac:dyDescent="0.25">
      <c r="A4">
        <v>2</v>
      </c>
      <c r="B4" t="s">
        <v>407</v>
      </c>
      <c r="C4" t="s">
        <v>308</v>
      </c>
      <c r="D4" t="s">
        <v>389</v>
      </c>
      <c r="E4" t="s">
        <v>408</v>
      </c>
      <c r="G4">
        <v>2</v>
      </c>
      <c r="H4" t="s">
        <v>408</v>
      </c>
      <c r="I4" t="s">
        <v>308</v>
      </c>
      <c r="J4" t="s">
        <v>316</v>
      </c>
      <c r="K4" t="s">
        <v>443</v>
      </c>
    </row>
    <row r="5" spans="1:11" x14ac:dyDescent="0.25">
      <c r="A5">
        <v>3</v>
      </c>
      <c r="B5" t="s">
        <v>409</v>
      </c>
      <c r="C5" t="s">
        <v>305</v>
      </c>
      <c r="D5" t="s">
        <v>340</v>
      </c>
      <c r="E5" t="s">
        <v>410</v>
      </c>
      <c r="G5">
        <v>3</v>
      </c>
      <c r="H5" t="s">
        <v>444</v>
      </c>
      <c r="I5" t="s">
        <v>308</v>
      </c>
      <c r="J5" t="s">
        <v>445</v>
      </c>
      <c r="K5" t="s">
        <v>434</v>
      </c>
    </row>
    <row r="6" spans="1:11" x14ac:dyDescent="0.25">
      <c r="A6">
        <v>4</v>
      </c>
      <c r="B6" t="s">
        <v>411</v>
      </c>
      <c r="C6" t="s">
        <v>305</v>
      </c>
      <c r="D6" t="s">
        <v>357</v>
      </c>
      <c r="E6" t="s">
        <v>412</v>
      </c>
      <c r="G6">
        <v>4</v>
      </c>
      <c r="H6" t="s">
        <v>437</v>
      </c>
      <c r="I6" t="s">
        <v>308</v>
      </c>
      <c r="J6" t="s">
        <v>316</v>
      </c>
      <c r="K6" t="s">
        <v>413</v>
      </c>
    </row>
    <row r="7" spans="1:11" x14ac:dyDescent="0.25">
      <c r="A7">
        <v>5</v>
      </c>
      <c r="B7" t="s">
        <v>413</v>
      </c>
      <c r="C7" t="s">
        <v>305</v>
      </c>
      <c r="D7" t="s">
        <v>328</v>
      </c>
      <c r="E7" t="s">
        <v>414</v>
      </c>
      <c r="G7">
        <v>5</v>
      </c>
      <c r="H7" t="s">
        <v>416</v>
      </c>
      <c r="I7" t="s">
        <v>308</v>
      </c>
      <c r="J7" t="s">
        <v>371</v>
      </c>
      <c r="K7" t="s">
        <v>438</v>
      </c>
    </row>
    <row r="8" spans="1:11" x14ac:dyDescent="0.25">
      <c r="A8">
        <v>6</v>
      </c>
      <c r="B8" t="s">
        <v>415</v>
      </c>
      <c r="C8" t="s">
        <v>308</v>
      </c>
      <c r="D8" t="s">
        <v>350</v>
      </c>
      <c r="E8" t="s">
        <v>416</v>
      </c>
      <c r="G8">
        <v>6</v>
      </c>
      <c r="H8" t="s">
        <v>446</v>
      </c>
      <c r="I8" t="s">
        <v>305</v>
      </c>
      <c r="J8" t="s">
        <v>340</v>
      </c>
      <c r="K8" t="s">
        <v>411</v>
      </c>
    </row>
    <row r="9" spans="1:11" x14ac:dyDescent="0.25">
      <c r="A9">
        <v>7</v>
      </c>
      <c r="B9" t="s">
        <v>417</v>
      </c>
      <c r="C9" t="s">
        <v>305</v>
      </c>
      <c r="D9" t="s">
        <v>357</v>
      </c>
      <c r="E9" t="s">
        <v>418</v>
      </c>
      <c r="G9">
        <v>7</v>
      </c>
      <c r="H9" t="s">
        <v>447</v>
      </c>
      <c r="I9" t="s">
        <v>305</v>
      </c>
      <c r="J9" t="s">
        <v>333</v>
      </c>
      <c r="K9" t="s">
        <v>419</v>
      </c>
    </row>
    <row r="10" spans="1:11" x14ac:dyDescent="0.25">
      <c r="A10">
        <v>8</v>
      </c>
      <c r="B10" t="s">
        <v>419</v>
      </c>
      <c r="C10" t="s">
        <v>305</v>
      </c>
      <c r="D10" t="s">
        <v>340</v>
      </c>
      <c r="E10" t="s">
        <v>420</v>
      </c>
      <c r="G10">
        <v>8</v>
      </c>
      <c r="H10" t="s">
        <v>424</v>
      </c>
      <c r="I10" t="s">
        <v>305</v>
      </c>
      <c r="J10" t="s">
        <v>328</v>
      </c>
      <c r="K10" t="s">
        <v>448</v>
      </c>
    </row>
    <row r="11" spans="1:11" x14ac:dyDescent="0.25">
      <c r="A11">
        <v>9</v>
      </c>
      <c r="B11" t="s">
        <v>421</v>
      </c>
      <c r="C11" t="s">
        <v>305</v>
      </c>
      <c r="D11" t="s">
        <v>352</v>
      </c>
      <c r="E11" t="s">
        <v>422</v>
      </c>
      <c r="G11">
        <v>9</v>
      </c>
      <c r="H11" t="s">
        <v>449</v>
      </c>
      <c r="I11" t="s">
        <v>308</v>
      </c>
      <c r="J11" t="s">
        <v>366</v>
      </c>
      <c r="K11" t="s">
        <v>425</v>
      </c>
    </row>
    <row r="12" spans="1:11" x14ac:dyDescent="0.25">
      <c r="A12">
        <v>10</v>
      </c>
      <c r="B12" t="s">
        <v>423</v>
      </c>
      <c r="C12" t="s">
        <v>308</v>
      </c>
      <c r="D12" t="s">
        <v>312</v>
      </c>
      <c r="E12" t="s">
        <v>424</v>
      </c>
      <c r="G12">
        <v>10</v>
      </c>
      <c r="H12" t="s">
        <v>412</v>
      </c>
      <c r="I12" t="s">
        <v>305</v>
      </c>
      <c r="J12" t="s">
        <v>328</v>
      </c>
      <c r="K12" t="s">
        <v>450</v>
      </c>
    </row>
    <row r="13" spans="1:11" x14ac:dyDescent="0.25">
      <c r="A13">
        <v>11</v>
      </c>
      <c r="B13" t="s">
        <v>425</v>
      </c>
      <c r="C13" t="s">
        <v>305</v>
      </c>
      <c r="D13" t="s">
        <v>340</v>
      </c>
      <c r="E13" t="s">
        <v>426</v>
      </c>
      <c r="G13">
        <v>11</v>
      </c>
      <c r="H13" t="s">
        <v>420</v>
      </c>
      <c r="I13" t="s">
        <v>308</v>
      </c>
      <c r="J13" t="s">
        <v>309</v>
      </c>
      <c r="K13" t="s">
        <v>451</v>
      </c>
    </row>
    <row r="14" spans="1:11" x14ac:dyDescent="0.25">
      <c r="A14">
        <v>12</v>
      </c>
      <c r="B14" t="s">
        <v>427</v>
      </c>
      <c r="C14" t="s">
        <v>308</v>
      </c>
      <c r="D14" t="s">
        <v>428</v>
      </c>
      <c r="E14" t="s">
        <v>429</v>
      </c>
      <c r="G14">
        <v>12</v>
      </c>
      <c r="H14" t="s">
        <v>452</v>
      </c>
      <c r="I14" t="s">
        <v>308</v>
      </c>
      <c r="J14" t="s">
        <v>366</v>
      </c>
      <c r="K14" t="s">
        <v>423</v>
      </c>
    </row>
    <row r="15" spans="1:11" x14ac:dyDescent="0.25">
      <c r="A15">
        <v>13</v>
      </c>
      <c r="B15" t="s">
        <v>430</v>
      </c>
      <c r="C15" t="s">
        <v>308</v>
      </c>
      <c r="D15" t="s">
        <v>312</v>
      </c>
      <c r="E15" t="s">
        <v>431</v>
      </c>
      <c r="G15">
        <v>13</v>
      </c>
      <c r="H15" t="s">
        <v>406</v>
      </c>
      <c r="I15" t="s">
        <v>305</v>
      </c>
      <c r="J15" t="s">
        <v>358</v>
      </c>
      <c r="K15" t="s">
        <v>453</v>
      </c>
    </row>
    <row r="16" spans="1:11" x14ac:dyDescent="0.25">
      <c r="A16">
        <v>14</v>
      </c>
      <c r="B16" t="s">
        <v>432</v>
      </c>
      <c r="C16" t="s">
        <v>308</v>
      </c>
      <c r="D16" t="s">
        <v>366</v>
      </c>
      <c r="E16" t="s">
        <v>433</v>
      </c>
      <c r="G16">
        <v>14</v>
      </c>
      <c r="H16" t="s">
        <v>454</v>
      </c>
      <c r="I16" t="s">
        <v>308</v>
      </c>
      <c r="J16" t="s">
        <v>326</v>
      </c>
      <c r="K16" t="s">
        <v>427</v>
      </c>
    </row>
    <row r="17" spans="1:11" x14ac:dyDescent="0.25">
      <c r="A17">
        <v>15</v>
      </c>
      <c r="B17" t="s">
        <v>434</v>
      </c>
      <c r="C17" t="s">
        <v>305</v>
      </c>
      <c r="D17" t="s">
        <v>364</v>
      </c>
      <c r="E17" t="s">
        <v>435</v>
      </c>
      <c r="G17">
        <v>15</v>
      </c>
      <c r="H17" t="s">
        <v>410</v>
      </c>
      <c r="I17" t="s">
        <v>308</v>
      </c>
      <c r="J17" t="s">
        <v>318</v>
      </c>
      <c r="K17" t="s">
        <v>432</v>
      </c>
    </row>
    <row r="18" spans="1:11" x14ac:dyDescent="0.25">
      <c r="A18">
        <v>16</v>
      </c>
      <c r="B18" t="s">
        <v>436</v>
      </c>
      <c r="C18" t="s">
        <v>308</v>
      </c>
      <c r="D18" t="s">
        <v>326</v>
      </c>
      <c r="E18" t="s">
        <v>437</v>
      </c>
      <c r="G18">
        <v>16</v>
      </c>
      <c r="H18" t="s">
        <v>414</v>
      </c>
      <c r="I18" t="s">
        <v>308</v>
      </c>
      <c r="J18" t="s">
        <v>323</v>
      </c>
      <c r="K18" t="s">
        <v>455</v>
      </c>
    </row>
    <row r="19" spans="1:11" x14ac:dyDescent="0.25">
      <c r="A19">
        <v>17</v>
      </c>
      <c r="B19" t="s">
        <v>438</v>
      </c>
      <c r="C19" t="s">
        <v>305</v>
      </c>
      <c r="D19" t="s">
        <v>364</v>
      </c>
      <c r="E19" t="s">
        <v>439</v>
      </c>
      <c r="G19">
        <v>17</v>
      </c>
      <c r="H19" t="s">
        <v>456</v>
      </c>
      <c r="I19" t="s">
        <v>305</v>
      </c>
      <c r="J19" t="s">
        <v>405</v>
      </c>
      <c r="K19" t="s">
        <v>436</v>
      </c>
    </row>
    <row r="20" spans="1:11" x14ac:dyDescent="0.25">
      <c r="A20">
        <v>18</v>
      </c>
      <c r="B20" t="s">
        <v>440</v>
      </c>
      <c r="C20" t="s">
        <v>305</v>
      </c>
      <c r="D20" t="s">
        <v>441</v>
      </c>
      <c r="E20" t="s">
        <v>442</v>
      </c>
      <c r="G20">
        <v>18</v>
      </c>
      <c r="H20" t="s">
        <v>439</v>
      </c>
      <c r="I20" t="s">
        <v>305</v>
      </c>
      <c r="J20" t="s">
        <v>441</v>
      </c>
      <c r="K20" t="s">
        <v>457</v>
      </c>
    </row>
    <row r="24" spans="1:11" x14ac:dyDescent="0.25">
      <c r="A24" t="s">
        <v>238</v>
      </c>
      <c r="B24" t="s">
        <v>403</v>
      </c>
      <c r="C24" t="s">
        <v>191</v>
      </c>
      <c r="D24" t="s">
        <v>303</v>
      </c>
      <c r="E24" t="s">
        <v>402</v>
      </c>
    </row>
    <row r="26" spans="1:11" x14ac:dyDescent="0.25">
      <c r="A26">
        <v>1</v>
      </c>
      <c r="B26" t="s">
        <v>458</v>
      </c>
      <c r="C26" t="s">
        <v>305</v>
      </c>
      <c r="D26" t="s">
        <v>368</v>
      </c>
      <c r="E26" t="s">
        <v>425</v>
      </c>
    </row>
    <row r="27" spans="1:11" x14ac:dyDescent="0.25">
      <c r="A27">
        <v>2</v>
      </c>
      <c r="B27" t="s">
        <v>429</v>
      </c>
      <c r="C27" t="s">
        <v>308</v>
      </c>
      <c r="D27" t="s">
        <v>459</v>
      </c>
      <c r="E27" t="s">
        <v>417</v>
      </c>
    </row>
    <row r="28" spans="1:11" x14ac:dyDescent="0.25">
      <c r="A28">
        <v>3</v>
      </c>
      <c r="B28" t="s">
        <v>433</v>
      </c>
      <c r="C28" t="s">
        <v>308</v>
      </c>
      <c r="D28" t="s">
        <v>316</v>
      </c>
      <c r="E28" t="s">
        <v>421</v>
      </c>
    </row>
    <row r="29" spans="1:11" x14ac:dyDescent="0.25">
      <c r="A29">
        <v>4</v>
      </c>
      <c r="B29" t="s">
        <v>460</v>
      </c>
      <c r="C29" t="s">
        <v>305</v>
      </c>
      <c r="D29" t="s">
        <v>461</v>
      </c>
      <c r="E29" t="s">
        <v>462</v>
      </c>
    </row>
    <row r="30" spans="1:11" x14ac:dyDescent="0.25">
      <c r="A30">
        <v>5</v>
      </c>
      <c r="B30" t="s">
        <v>463</v>
      </c>
      <c r="C30" t="s">
        <v>305</v>
      </c>
      <c r="D30" t="s">
        <v>362</v>
      </c>
      <c r="E30" t="s">
        <v>404</v>
      </c>
    </row>
    <row r="31" spans="1:11" x14ac:dyDescent="0.25">
      <c r="A31">
        <v>6</v>
      </c>
      <c r="B31" t="s">
        <v>464</v>
      </c>
      <c r="C31" t="s">
        <v>305</v>
      </c>
      <c r="D31" t="s">
        <v>358</v>
      </c>
      <c r="E31" t="s">
        <v>465</v>
      </c>
    </row>
    <row r="32" spans="1:11" x14ac:dyDescent="0.25">
      <c r="A32">
        <v>7</v>
      </c>
      <c r="B32" t="s">
        <v>422</v>
      </c>
      <c r="C32" t="s">
        <v>308</v>
      </c>
      <c r="D32" t="s">
        <v>459</v>
      </c>
      <c r="E32" t="s">
        <v>409</v>
      </c>
    </row>
    <row r="33" spans="1:5" x14ac:dyDescent="0.25">
      <c r="A33">
        <v>8</v>
      </c>
      <c r="B33" t="s">
        <v>466</v>
      </c>
      <c r="C33" t="s">
        <v>308</v>
      </c>
      <c r="D33" t="s">
        <v>467</v>
      </c>
      <c r="E33" t="s">
        <v>468</v>
      </c>
    </row>
    <row r="34" spans="1:5" x14ac:dyDescent="0.25">
      <c r="A34">
        <v>9</v>
      </c>
      <c r="B34" t="s">
        <v>469</v>
      </c>
      <c r="C34" t="s">
        <v>308</v>
      </c>
      <c r="D34" t="s">
        <v>345</v>
      </c>
      <c r="E34" t="s">
        <v>470</v>
      </c>
    </row>
    <row r="35" spans="1:5" x14ac:dyDescent="0.25">
      <c r="A35">
        <v>10</v>
      </c>
      <c r="B35" t="s">
        <v>431</v>
      </c>
      <c r="C35" t="s">
        <v>305</v>
      </c>
      <c r="D35" t="s">
        <v>328</v>
      </c>
      <c r="E35" t="s">
        <v>471</v>
      </c>
    </row>
    <row r="36" spans="1:5" x14ac:dyDescent="0.25">
      <c r="A36">
        <v>11</v>
      </c>
      <c r="B36" t="s">
        <v>472</v>
      </c>
      <c r="C36" t="s">
        <v>305</v>
      </c>
      <c r="D36" t="s">
        <v>368</v>
      </c>
      <c r="E36" t="s">
        <v>473</v>
      </c>
    </row>
    <row r="37" spans="1:5" x14ac:dyDescent="0.25">
      <c r="A37">
        <v>12</v>
      </c>
      <c r="B37" t="s">
        <v>439</v>
      </c>
      <c r="C37" t="s">
        <v>308</v>
      </c>
      <c r="D37" t="s">
        <v>321</v>
      </c>
      <c r="E37" t="s">
        <v>411</v>
      </c>
    </row>
    <row r="38" spans="1:5" x14ac:dyDescent="0.25">
      <c r="A38">
        <v>13</v>
      </c>
      <c r="B38" t="s">
        <v>449</v>
      </c>
      <c r="C38" t="s">
        <v>308</v>
      </c>
      <c r="D38" t="s">
        <v>345</v>
      </c>
      <c r="E38" t="s">
        <v>415</v>
      </c>
    </row>
    <row r="39" spans="1:5" x14ac:dyDescent="0.25">
      <c r="A39">
        <v>14</v>
      </c>
      <c r="B39" t="s">
        <v>435</v>
      </c>
      <c r="C39" t="s">
        <v>308</v>
      </c>
      <c r="D39" t="s">
        <v>365</v>
      </c>
      <c r="E39" t="s">
        <v>474</v>
      </c>
    </row>
    <row r="40" spans="1:5" x14ac:dyDescent="0.25">
      <c r="A40">
        <v>15</v>
      </c>
      <c r="B40" t="s">
        <v>414</v>
      </c>
      <c r="C40" t="s">
        <v>308</v>
      </c>
      <c r="D40" t="s">
        <v>475</v>
      </c>
      <c r="E40" t="s">
        <v>430</v>
      </c>
    </row>
    <row r="41" spans="1:5" x14ac:dyDescent="0.25">
      <c r="A41">
        <v>16</v>
      </c>
      <c r="B41" t="s">
        <v>418</v>
      </c>
      <c r="C41" t="s">
        <v>305</v>
      </c>
      <c r="D41" t="s">
        <v>476</v>
      </c>
      <c r="E41" t="s">
        <v>407</v>
      </c>
    </row>
    <row r="42" spans="1:5" x14ac:dyDescent="0.25">
      <c r="A42">
        <v>17</v>
      </c>
      <c r="B42" t="s">
        <v>426</v>
      </c>
      <c r="C42" t="s">
        <v>305</v>
      </c>
      <c r="D42" t="s">
        <v>364</v>
      </c>
      <c r="E42" t="s">
        <v>477</v>
      </c>
    </row>
    <row r="43" spans="1:5" x14ac:dyDescent="0.25">
      <c r="A43">
        <v>18</v>
      </c>
      <c r="B43" t="s">
        <v>478</v>
      </c>
      <c r="C43" t="s">
        <v>305</v>
      </c>
      <c r="D43" t="s">
        <v>441</v>
      </c>
      <c r="E43" t="s">
        <v>457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28" workbookViewId="0">
      <selection activeCell="J7" sqref="J7"/>
    </sheetView>
  </sheetViews>
  <sheetFormatPr defaultRowHeight="15" x14ac:dyDescent="0.25"/>
  <cols>
    <col min="2" max="2" width="29.85546875" customWidth="1"/>
    <col min="7" max="7" width="13" customWidth="1"/>
  </cols>
  <sheetData>
    <row r="1" spans="1:7" x14ac:dyDescent="0.25">
      <c r="A1" t="s">
        <v>189</v>
      </c>
      <c r="B1" t="s">
        <v>403</v>
      </c>
      <c r="C1" t="s">
        <v>191</v>
      </c>
      <c r="D1" t="s">
        <v>192</v>
      </c>
      <c r="E1" t="s">
        <v>193</v>
      </c>
      <c r="F1" t="s">
        <v>194</v>
      </c>
      <c r="G1" t="s">
        <v>195</v>
      </c>
    </row>
    <row r="3" spans="1:7" x14ac:dyDescent="0.25">
      <c r="A3">
        <v>1</v>
      </c>
      <c r="B3" t="s">
        <v>447</v>
      </c>
      <c r="C3">
        <v>3</v>
      </c>
      <c r="D3" t="s">
        <v>479</v>
      </c>
      <c r="E3" t="s">
        <v>480</v>
      </c>
      <c r="F3" t="s">
        <v>119</v>
      </c>
      <c r="G3" t="s">
        <v>481</v>
      </c>
    </row>
    <row r="4" spans="1:7" x14ac:dyDescent="0.25">
      <c r="A4">
        <v>2</v>
      </c>
      <c r="B4" t="s">
        <v>446</v>
      </c>
      <c r="C4">
        <v>3</v>
      </c>
      <c r="D4" t="s">
        <v>479</v>
      </c>
      <c r="E4" t="s">
        <v>480</v>
      </c>
      <c r="F4" t="s">
        <v>119</v>
      </c>
      <c r="G4" t="s">
        <v>482</v>
      </c>
    </row>
    <row r="5" spans="1:7" x14ac:dyDescent="0.25">
      <c r="A5">
        <v>3</v>
      </c>
      <c r="B5" t="s">
        <v>460</v>
      </c>
      <c r="C5">
        <v>3</v>
      </c>
      <c r="D5" t="s">
        <v>479</v>
      </c>
      <c r="E5" t="s">
        <v>480</v>
      </c>
      <c r="F5" t="s">
        <v>119</v>
      </c>
      <c r="G5" t="s">
        <v>483</v>
      </c>
    </row>
    <row r="6" spans="1:7" x14ac:dyDescent="0.25">
      <c r="A6">
        <v>4</v>
      </c>
      <c r="B6" t="s">
        <v>463</v>
      </c>
      <c r="C6">
        <v>3</v>
      </c>
      <c r="D6" t="s">
        <v>484</v>
      </c>
      <c r="E6" t="s">
        <v>485</v>
      </c>
      <c r="F6" t="s">
        <v>138</v>
      </c>
      <c r="G6" t="s">
        <v>486</v>
      </c>
    </row>
    <row r="7" spans="1:7" x14ac:dyDescent="0.25">
      <c r="A7">
        <v>5</v>
      </c>
      <c r="B7" t="s">
        <v>458</v>
      </c>
      <c r="C7">
        <v>3</v>
      </c>
      <c r="D7" t="s">
        <v>487</v>
      </c>
      <c r="E7" t="s">
        <v>485</v>
      </c>
      <c r="F7" t="s">
        <v>143</v>
      </c>
      <c r="G7" t="s">
        <v>488</v>
      </c>
    </row>
    <row r="8" spans="1:7" x14ac:dyDescent="0.25">
      <c r="A8">
        <v>6</v>
      </c>
      <c r="B8" t="s">
        <v>416</v>
      </c>
      <c r="C8">
        <v>2</v>
      </c>
      <c r="D8" t="s">
        <v>489</v>
      </c>
      <c r="E8" t="s">
        <v>480</v>
      </c>
      <c r="F8" t="s">
        <v>143</v>
      </c>
      <c r="G8" t="s">
        <v>490</v>
      </c>
    </row>
    <row r="9" spans="1:7" x14ac:dyDescent="0.25">
      <c r="A9">
        <v>7</v>
      </c>
      <c r="B9" t="s">
        <v>424</v>
      </c>
      <c r="C9">
        <v>2</v>
      </c>
      <c r="D9" t="s">
        <v>489</v>
      </c>
      <c r="E9" t="s">
        <v>480</v>
      </c>
      <c r="F9" t="s">
        <v>143</v>
      </c>
      <c r="G9" t="s">
        <v>491</v>
      </c>
    </row>
    <row r="10" spans="1:7" x14ac:dyDescent="0.25">
      <c r="A10">
        <v>8</v>
      </c>
      <c r="B10" t="s">
        <v>433</v>
      </c>
      <c r="C10">
        <v>2</v>
      </c>
      <c r="D10" t="s">
        <v>489</v>
      </c>
      <c r="E10" t="s">
        <v>480</v>
      </c>
      <c r="F10" t="s">
        <v>143</v>
      </c>
      <c r="G10" t="s">
        <v>492</v>
      </c>
    </row>
    <row r="11" spans="1:7" x14ac:dyDescent="0.25">
      <c r="A11">
        <v>9</v>
      </c>
      <c r="B11" t="s">
        <v>493</v>
      </c>
      <c r="C11">
        <v>2</v>
      </c>
      <c r="D11" t="s">
        <v>494</v>
      </c>
      <c r="E11" t="s">
        <v>480</v>
      </c>
      <c r="F11" t="s">
        <v>143</v>
      </c>
      <c r="G11" t="s">
        <v>495</v>
      </c>
    </row>
    <row r="12" spans="1:7" x14ac:dyDescent="0.25">
      <c r="A12">
        <v>10</v>
      </c>
      <c r="B12" t="s">
        <v>429</v>
      </c>
      <c r="C12">
        <v>2</v>
      </c>
      <c r="D12" t="s">
        <v>479</v>
      </c>
      <c r="E12" t="s">
        <v>485</v>
      </c>
      <c r="F12" t="s">
        <v>154</v>
      </c>
      <c r="G12" t="s">
        <v>496</v>
      </c>
    </row>
    <row r="13" spans="1:7" x14ac:dyDescent="0.25">
      <c r="A13">
        <v>11</v>
      </c>
      <c r="B13" t="s">
        <v>464</v>
      </c>
      <c r="C13">
        <v>2</v>
      </c>
      <c r="D13" t="s">
        <v>479</v>
      </c>
      <c r="E13" t="s">
        <v>485</v>
      </c>
      <c r="F13" t="s">
        <v>154</v>
      </c>
      <c r="G13" t="s">
        <v>497</v>
      </c>
    </row>
    <row r="14" spans="1:7" x14ac:dyDescent="0.25">
      <c r="A14">
        <v>12</v>
      </c>
      <c r="B14" t="s">
        <v>498</v>
      </c>
      <c r="C14">
        <v>2</v>
      </c>
      <c r="D14" t="s">
        <v>499</v>
      </c>
      <c r="E14" t="s">
        <v>485</v>
      </c>
      <c r="F14" t="s">
        <v>154</v>
      </c>
      <c r="G14" t="s">
        <v>500</v>
      </c>
    </row>
    <row r="15" spans="1:7" x14ac:dyDescent="0.25">
      <c r="A15">
        <v>13</v>
      </c>
      <c r="B15" t="s">
        <v>412</v>
      </c>
      <c r="C15">
        <v>2</v>
      </c>
      <c r="D15" t="s">
        <v>501</v>
      </c>
      <c r="E15" t="s">
        <v>485</v>
      </c>
      <c r="F15" t="s">
        <v>154</v>
      </c>
      <c r="G15" t="s">
        <v>502</v>
      </c>
    </row>
    <row r="16" spans="1:7" x14ac:dyDescent="0.25">
      <c r="A16">
        <v>14</v>
      </c>
      <c r="B16" t="s">
        <v>431</v>
      </c>
      <c r="C16">
        <v>2</v>
      </c>
      <c r="D16" t="s">
        <v>501</v>
      </c>
      <c r="E16" t="s">
        <v>485</v>
      </c>
      <c r="F16" t="s">
        <v>154</v>
      </c>
      <c r="G16" t="s">
        <v>503</v>
      </c>
    </row>
    <row r="17" spans="1:7" x14ac:dyDescent="0.25">
      <c r="A17">
        <v>15</v>
      </c>
      <c r="B17" t="s">
        <v>444</v>
      </c>
      <c r="C17">
        <v>2</v>
      </c>
      <c r="D17" t="s">
        <v>501</v>
      </c>
      <c r="E17" t="s">
        <v>485</v>
      </c>
      <c r="F17" t="s">
        <v>163</v>
      </c>
      <c r="G17" t="s">
        <v>504</v>
      </c>
    </row>
    <row r="18" spans="1:7" x14ac:dyDescent="0.25">
      <c r="A18">
        <v>16</v>
      </c>
      <c r="B18" t="s">
        <v>472</v>
      </c>
      <c r="C18">
        <v>2</v>
      </c>
      <c r="D18" t="s">
        <v>487</v>
      </c>
      <c r="E18" t="s">
        <v>485</v>
      </c>
      <c r="F18" t="s">
        <v>163</v>
      </c>
      <c r="G18" t="s">
        <v>505</v>
      </c>
    </row>
    <row r="19" spans="1:7" x14ac:dyDescent="0.25">
      <c r="A19">
        <v>17</v>
      </c>
      <c r="B19" t="s">
        <v>456</v>
      </c>
      <c r="C19">
        <v>2</v>
      </c>
      <c r="D19" t="s">
        <v>487</v>
      </c>
      <c r="E19" t="s">
        <v>506</v>
      </c>
      <c r="F19" t="s">
        <v>154</v>
      </c>
      <c r="G19" t="s">
        <v>507</v>
      </c>
    </row>
    <row r="20" spans="1:7" x14ac:dyDescent="0.25">
      <c r="A20">
        <v>18</v>
      </c>
      <c r="B20" t="s">
        <v>439</v>
      </c>
      <c r="C20">
        <v>1</v>
      </c>
      <c r="D20" t="s">
        <v>508</v>
      </c>
      <c r="E20" t="s">
        <v>480</v>
      </c>
      <c r="F20" t="s">
        <v>172</v>
      </c>
      <c r="G20" t="s">
        <v>509</v>
      </c>
    </row>
    <row r="21" spans="1:7" x14ac:dyDescent="0.25">
      <c r="A21">
        <v>19</v>
      </c>
      <c r="B21" t="s">
        <v>422</v>
      </c>
      <c r="C21">
        <v>1</v>
      </c>
      <c r="D21" t="s">
        <v>489</v>
      </c>
      <c r="E21" t="s">
        <v>480</v>
      </c>
      <c r="F21" t="s">
        <v>163</v>
      </c>
      <c r="G21" t="s">
        <v>510</v>
      </c>
    </row>
    <row r="22" spans="1:7" x14ac:dyDescent="0.25">
      <c r="A22">
        <v>20</v>
      </c>
      <c r="B22" t="s">
        <v>511</v>
      </c>
      <c r="C22">
        <v>1</v>
      </c>
      <c r="D22" t="s">
        <v>489</v>
      </c>
      <c r="E22" t="s">
        <v>480</v>
      </c>
      <c r="F22" t="s">
        <v>163</v>
      </c>
      <c r="G22" t="s">
        <v>512</v>
      </c>
    </row>
    <row r="23" spans="1:7" x14ac:dyDescent="0.25">
      <c r="A23">
        <v>21</v>
      </c>
      <c r="B23" t="s">
        <v>437</v>
      </c>
      <c r="C23">
        <v>1</v>
      </c>
      <c r="D23" t="s">
        <v>494</v>
      </c>
      <c r="E23" t="s">
        <v>480</v>
      </c>
      <c r="F23" t="s">
        <v>163</v>
      </c>
      <c r="G23" t="s">
        <v>513</v>
      </c>
    </row>
    <row r="24" spans="1:7" x14ac:dyDescent="0.25">
      <c r="A24">
        <v>22</v>
      </c>
      <c r="B24" t="s">
        <v>449</v>
      </c>
      <c r="C24">
        <v>1</v>
      </c>
      <c r="D24" t="s">
        <v>494</v>
      </c>
      <c r="E24" t="s">
        <v>480</v>
      </c>
      <c r="F24" t="s">
        <v>172</v>
      </c>
      <c r="G24" t="s">
        <v>514</v>
      </c>
    </row>
    <row r="25" spans="1:7" x14ac:dyDescent="0.25">
      <c r="A25">
        <v>23</v>
      </c>
      <c r="B25" t="s">
        <v>466</v>
      </c>
      <c r="C25">
        <v>1</v>
      </c>
      <c r="D25" t="s">
        <v>479</v>
      </c>
      <c r="E25" t="s">
        <v>480</v>
      </c>
      <c r="F25" t="s">
        <v>163</v>
      </c>
      <c r="G25" t="s">
        <v>515</v>
      </c>
    </row>
    <row r="26" spans="1:7" x14ac:dyDescent="0.25">
      <c r="A26">
        <v>24</v>
      </c>
      <c r="B26" t="s">
        <v>418</v>
      </c>
      <c r="C26">
        <v>1</v>
      </c>
      <c r="D26" t="s">
        <v>479</v>
      </c>
      <c r="E26" t="s">
        <v>480</v>
      </c>
      <c r="F26" t="s">
        <v>172</v>
      </c>
      <c r="G26" t="s">
        <v>516</v>
      </c>
    </row>
    <row r="27" spans="1:7" x14ac:dyDescent="0.25">
      <c r="A27">
        <v>25</v>
      </c>
      <c r="B27" t="s">
        <v>478</v>
      </c>
      <c r="C27">
        <v>1</v>
      </c>
      <c r="D27" t="s">
        <v>499</v>
      </c>
      <c r="E27" t="s">
        <v>517</v>
      </c>
      <c r="F27" t="s">
        <v>172</v>
      </c>
      <c r="G27" t="s">
        <v>518</v>
      </c>
    </row>
    <row r="28" spans="1:7" x14ac:dyDescent="0.25">
      <c r="A28">
        <v>26</v>
      </c>
      <c r="B28" t="s">
        <v>408</v>
      </c>
      <c r="C28">
        <v>1</v>
      </c>
      <c r="D28" t="s">
        <v>501</v>
      </c>
      <c r="E28" t="s">
        <v>480</v>
      </c>
      <c r="F28" t="s">
        <v>172</v>
      </c>
      <c r="G28" t="s">
        <v>519</v>
      </c>
    </row>
    <row r="29" spans="1:7" x14ac:dyDescent="0.25">
      <c r="A29">
        <v>27</v>
      </c>
      <c r="B29" t="s">
        <v>469</v>
      </c>
      <c r="C29">
        <v>1</v>
      </c>
      <c r="D29" t="s">
        <v>501</v>
      </c>
      <c r="E29" t="s">
        <v>480</v>
      </c>
      <c r="F29" t="s">
        <v>172</v>
      </c>
      <c r="G29" t="s">
        <v>520</v>
      </c>
    </row>
    <row r="30" spans="1:7" x14ac:dyDescent="0.25">
      <c r="A30">
        <v>28</v>
      </c>
      <c r="B30" t="s">
        <v>406</v>
      </c>
      <c r="C30">
        <v>1</v>
      </c>
      <c r="D30" t="s">
        <v>501</v>
      </c>
      <c r="E30" t="s">
        <v>485</v>
      </c>
      <c r="F30" t="s">
        <v>163</v>
      </c>
      <c r="G30" t="s">
        <v>521</v>
      </c>
    </row>
    <row r="31" spans="1:7" x14ac:dyDescent="0.25">
      <c r="A31">
        <v>29</v>
      </c>
      <c r="B31" t="s">
        <v>420</v>
      </c>
      <c r="C31">
        <v>1</v>
      </c>
      <c r="D31" t="s">
        <v>501</v>
      </c>
      <c r="E31" t="s">
        <v>485</v>
      </c>
      <c r="F31" t="s">
        <v>163</v>
      </c>
      <c r="G31" t="s">
        <v>522</v>
      </c>
    </row>
    <row r="32" spans="1:7" x14ac:dyDescent="0.25">
      <c r="A32">
        <v>30</v>
      </c>
      <c r="B32" t="s">
        <v>435</v>
      </c>
      <c r="C32">
        <v>1</v>
      </c>
      <c r="D32" t="s">
        <v>501</v>
      </c>
      <c r="E32" t="s">
        <v>485</v>
      </c>
      <c r="F32" t="s">
        <v>172</v>
      </c>
      <c r="G32" t="s">
        <v>523</v>
      </c>
    </row>
    <row r="33" spans="1:7" x14ac:dyDescent="0.25">
      <c r="A33">
        <v>31</v>
      </c>
      <c r="B33" t="s">
        <v>452</v>
      </c>
      <c r="C33">
        <v>1</v>
      </c>
      <c r="D33" t="s">
        <v>487</v>
      </c>
      <c r="E33" t="s">
        <v>485</v>
      </c>
      <c r="F33" t="s">
        <v>172</v>
      </c>
      <c r="G33" t="s">
        <v>524</v>
      </c>
    </row>
    <row r="34" spans="1:7" x14ac:dyDescent="0.25">
      <c r="A34">
        <v>32</v>
      </c>
      <c r="B34" t="s">
        <v>426</v>
      </c>
      <c r="C34">
        <v>1</v>
      </c>
      <c r="D34" t="s">
        <v>487</v>
      </c>
      <c r="E34" t="s">
        <v>485</v>
      </c>
      <c r="F34" t="s">
        <v>172</v>
      </c>
      <c r="G34" t="s">
        <v>525</v>
      </c>
    </row>
    <row r="35" spans="1:7" x14ac:dyDescent="0.25">
      <c r="A35">
        <v>33</v>
      </c>
      <c r="B35" t="s">
        <v>410</v>
      </c>
      <c r="C35">
        <v>0</v>
      </c>
      <c r="D35" t="s">
        <v>479</v>
      </c>
      <c r="E35" t="s">
        <v>480</v>
      </c>
      <c r="F35" t="s">
        <v>172</v>
      </c>
      <c r="G35" t="s">
        <v>526</v>
      </c>
    </row>
    <row r="36" spans="1:7" x14ac:dyDescent="0.25">
      <c r="A36">
        <v>34</v>
      </c>
      <c r="B36" t="s">
        <v>414</v>
      </c>
      <c r="C36">
        <v>0</v>
      </c>
      <c r="D36" t="s">
        <v>479</v>
      </c>
      <c r="E36" t="s">
        <v>485</v>
      </c>
      <c r="F36" t="s">
        <v>172</v>
      </c>
      <c r="G36" t="s">
        <v>527</v>
      </c>
    </row>
    <row r="37" spans="1:7" x14ac:dyDescent="0.25">
      <c r="A37">
        <v>35</v>
      </c>
      <c r="B37" t="s">
        <v>454</v>
      </c>
      <c r="C37">
        <v>0</v>
      </c>
      <c r="D37" t="s">
        <v>487</v>
      </c>
      <c r="E37" t="s">
        <v>485</v>
      </c>
      <c r="F37" t="s">
        <v>172</v>
      </c>
      <c r="G37" t="s">
        <v>528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abSelected="1" view="pageBreakPreview" topLeftCell="A115" zoomScaleNormal="100" zoomScaleSheetLayoutView="100" workbookViewId="0">
      <selection activeCell="O133" sqref="O133"/>
    </sheetView>
  </sheetViews>
  <sheetFormatPr defaultRowHeight="15" customHeight="1" x14ac:dyDescent="0.25"/>
  <cols>
    <col min="1" max="1" width="9.140625" style="34" customWidth="1"/>
    <col min="2" max="17" width="9.140625" style="24" customWidth="1"/>
    <col min="18" max="16384" width="9.140625" style="24"/>
  </cols>
  <sheetData>
    <row r="1" spans="2:16" ht="59.25" customHeight="1" x14ac:dyDescent="0.25">
      <c r="B1" s="76"/>
      <c r="C1" s="76"/>
      <c r="D1" s="76"/>
      <c r="E1" s="76"/>
      <c r="F1" s="76"/>
      <c r="G1" s="76"/>
      <c r="H1" s="76"/>
      <c r="I1" s="76"/>
      <c r="J1" s="76"/>
      <c r="K1" s="76"/>
      <c r="P1" s="32"/>
    </row>
    <row r="4" spans="2:16" ht="15" customHeight="1" x14ac:dyDescent="0.25">
      <c r="B4" s="74" t="s">
        <v>199</v>
      </c>
      <c r="C4" s="73"/>
      <c r="D4" s="23">
        <v>9</v>
      </c>
      <c r="E4" s="25"/>
    </row>
    <row r="5" spans="2:16" ht="15" customHeight="1" x14ac:dyDescent="0.25">
      <c r="E5" s="26"/>
    </row>
    <row r="6" spans="2:16" ht="15" customHeight="1" x14ac:dyDescent="0.25">
      <c r="B6" s="31" t="s">
        <v>9</v>
      </c>
      <c r="C6" s="32"/>
      <c r="E6" s="27"/>
      <c r="F6" s="72" t="str">
        <f>IF(ISBLANK(D4),"",IF(D4&gt;D8,B4,B8))</f>
        <v>Пименова</v>
      </c>
      <c r="G6" s="73"/>
      <c r="H6" s="23">
        <v>5</v>
      </c>
      <c r="I6" s="25"/>
    </row>
    <row r="7" spans="2:16" ht="15" customHeight="1" x14ac:dyDescent="0.25">
      <c r="E7" s="27"/>
      <c r="I7" s="26"/>
    </row>
    <row r="8" spans="2:16" ht="15" customHeight="1" x14ac:dyDescent="0.25">
      <c r="B8" s="74" t="s">
        <v>200</v>
      </c>
      <c r="C8" s="73"/>
      <c r="D8" s="23">
        <v>7</v>
      </c>
      <c r="E8" s="28"/>
      <c r="I8" s="27"/>
    </row>
    <row r="9" spans="2:16" ht="15" customHeight="1" x14ac:dyDescent="0.25">
      <c r="I9" s="27"/>
    </row>
    <row r="10" spans="2:16" ht="15" customHeight="1" x14ac:dyDescent="0.25">
      <c r="G10" s="31" t="s">
        <v>9</v>
      </c>
      <c r="H10" s="32"/>
      <c r="I10" s="27"/>
      <c r="J10" s="72" t="str">
        <f>IF(ISBLANK(H6),"",IF(H6&gt;H14,F6,F14))</f>
        <v>Илалова</v>
      </c>
      <c r="K10" s="74"/>
      <c r="L10" s="23">
        <v>13</v>
      </c>
      <c r="M10" s="25"/>
    </row>
    <row r="11" spans="2:16" ht="15" customHeight="1" x14ac:dyDescent="0.25">
      <c r="I11" s="27"/>
      <c r="M11" s="26"/>
    </row>
    <row r="12" spans="2:16" ht="15" customHeight="1" x14ac:dyDescent="0.25">
      <c r="B12" s="74" t="s">
        <v>201</v>
      </c>
      <c r="C12" s="73"/>
      <c r="D12" s="23">
        <v>13</v>
      </c>
      <c r="E12" s="25"/>
      <c r="I12" s="27"/>
      <c r="M12" s="27"/>
    </row>
    <row r="13" spans="2:16" ht="15" customHeight="1" x14ac:dyDescent="0.25">
      <c r="E13" s="26"/>
      <c r="I13" s="27"/>
      <c r="M13" s="27"/>
    </row>
    <row r="14" spans="2:16" ht="15" customHeight="1" x14ac:dyDescent="0.25">
      <c r="B14" s="31" t="s">
        <v>9</v>
      </c>
      <c r="C14" s="32"/>
      <c r="E14" s="27"/>
      <c r="F14" s="72" t="str">
        <f>IF(ISBLANK(D12),"",IF(D12&gt;D16,B12,B16))</f>
        <v>Илалова</v>
      </c>
      <c r="G14" s="73"/>
      <c r="H14" s="23">
        <v>7</v>
      </c>
      <c r="I14" s="28"/>
      <c r="M14" s="27"/>
    </row>
    <row r="15" spans="2:16" ht="15" customHeight="1" x14ac:dyDescent="0.25">
      <c r="E15" s="27"/>
      <c r="M15" s="27"/>
    </row>
    <row r="16" spans="2:16" ht="15" customHeight="1" x14ac:dyDescent="0.25">
      <c r="B16" s="74" t="s">
        <v>202</v>
      </c>
      <c r="C16" s="73"/>
      <c r="D16" s="23">
        <v>3</v>
      </c>
      <c r="E16" s="28"/>
      <c r="M16" s="27"/>
    </row>
    <row r="17" spans="2:17" ht="15" customHeight="1" x14ac:dyDescent="0.25">
      <c r="M17" s="27"/>
    </row>
    <row r="18" spans="2:17" ht="15" customHeight="1" x14ac:dyDescent="0.25">
      <c r="K18" s="31" t="s">
        <v>9</v>
      </c>
      <c r="L18" s="32"/>
      <c r="M18" s="27"/>
      <c r="N18" s="72" t="str">
        <f>IF(ISBLANK(L10),"",IF(L10&gt;L26,J10,J26))</f>
        <v>Илалова</v>
      </c>
      <c r="O18" s="74"/>
      <c r="P18" s="23">
        <v>8</v>
      </c>
      <c r="Q18" s="25"/>
    </row>
    <row r="19" spans="2:17" ht="15" customHeight="1" x14ac:dyDescent="0.25">
      <c r="M19" s="27"/>
      <c r="P19" s="30"/>
      <c r="Q19" s="26"/>
    </row>
    <row r="20" spans="2:17" ht="15" customHeight="1" x14ac:dyDescent="0.25">
      <c r="B20" s="74" t="s">
        <v>203</v>
      </c>
      <c r="C20" s="73"/>
      <c r="D20" s="23">
        <v>13</v>
      </c>
      <c r="E20" s="25"/>
      <c r="M20" s="27"/>
      <c r="P20" s="29"/>
      <c r="Q20" s="27"/>
    </row>
    <row r="21" spans="2:17" ht="15" customHeight="1" x14ac:dyDescent="0.25">
      <c r="E21" s="26"/>
      <c r="M21" s="27"/>
      <c r="P21" s="29"/>
      <c r="Q21" s="27"/>
    </row>
    <row r="22" spans="2:17" ht="15" customHeight="1" x14ac:dyDescent="0.25">
      <c r="B22" s="31" t="s">
        <v>9</v>
      </c>
      <c r="C22" s="32"/>
      <c r="E22" s="27"/>
      <c r="F22" s="72" t="str">
        <f>IF(ISBLANK(D20),"",IF(D20&gt;D24,B20,B24))</f>
        <v>Багаутдинова</v>
      </c>
      <c r="G22" s="73"/>
      <c r="H22" s="23">
        <v>8</v>
      </c>
      <c r="I22" s="25"/>
      <c r="M22" s="27"/>
      <c r="P22" s="29"/>
      <c r="Q22" s="27"/>
    </row>
    <row r="23" spans="2:17" ht="15" customHeight="1" x14ac:dyDescent="0.25">
      <c r="C23" s="32"/>
      <c r="E23" s="27"/>
      <c r="I23" s="26"/>
      <c r="M23" s="27"/>
      <c r="P23" s="29"/>
      <c r="Q23" s="27"/>
    </row>
    <row r="24" spans="2:17" ht="15" customHeight="1" x14ac:dyDescent="0.25">
      <c r="B24" s="74" t="s">
        <v>204</v>
      </c>
      <c r="C24" s="73"/>
      <c r="D24" s="23">
        <v>9</v>
      </c>
      <c r="E24" s="28"/>
      <c r="I24" s="27"/>
      <c r="M24" s="27"/>
      <c r="P24" s="29"/>
      <c r="Q24" s="27"/>
    </row>
    <row r="25" spans="2:17" ht="15" customHeight="1" x14ac:dyDescent="0.25">
      <c r="C25" s="32"/>
      <c r="I25" s="27"/>
      <c r="M25" s="27"/>
      <c r="P25" s="29"/>
      <c r="Q25" s="27"/>
    </row>
    <row r="26" spans="2:17" ht="15" customHeight="1" x14ac:dyDescent="0.25">
      <c r="C26" s="32"/>
      <c r="G26" s="31" t="s">
        <v>9</v>
      </c>
      <c r="H26" s="32"/>
      <c r="I26" s="27"/>
      <c r="J26" s="72" t="str">
        <f>IF(ISBLANK(H22),"",IF(H22&gt;H30,F22,F30))</f>
        <v>Гиль</v>
      </c>
      <c r="K26" s="73"/>
      <c r="L26" s="23">
        <v>9</v>
      </c>
      <c r="M26" s="28"/>
      <c r="P26" s="29"/>
      <c r="Q26" s="27"/>
    </row>
    <row r="27" spans="2:17" ht="15" customHeight="1" x14ac:dyDescent="0.25">
      <c r="C27" s="32"/>
      <c r="I27" s="27"/>
      <c r="P27" s="29"/>
      <c r="Q27" s="27"/>
    </row>
    <row r="28" spans="2:17" ht="15" customHeight="1" x14ac:dyDescent="0.25">
      <c r="B28" s="74" t="s">
        <v>205</v>
      </c>
      <c r="C28" s="73"/>
      <c r="D28" s="23">
        <v>9</v>
      </c>
      <c r="E28" s="25"/>
      <c r="I28" s="27"/>
      <c r="P28" s="29"/>
      <c r="Q28" s="27"/>
    </row>
    <row r="29" spans="2:17" ht="15" customHeight="1" x14ac:dyDescent="0.25">
      <c r="C29" s="32"/>
      <c r="E29" s="26"/>
      <c r="I29" s="27"/>
      <c r="P29" s="29"/>
      <c r="Q29" s="27"/>
    </row>
    <row r="30" spans="2:17" ht="15" customHeight="1" x14ac:dyDescent="0.25">
      <c r="B30" s="31" t="s">
        <v>9</v>
      </c>
      <c r="C30" s="32"/>
      <c r="E30" s="27"/>
      <c r="F30" s="72" t="str">
        <f>IF(ISBLANK(D28),"",IF(D28&gt;D32,B28,B32))</f>
        <v>Гиль</v>
      </c>
      <c r="G30" s="73"/>
      <c r="H30" s="23">
        <v>10</v>
      </c>
      <c r="I30" s="28"/>
      <c r="P30" s="29"/>
      <c r="Q30" s="27"/>
    </row>
    <row r="31" spans="2:17" ht="15" customHeight="1" x14ac:dyDescent="0.25">
      <c r="E31" s="27"/>
      <c r="P31" s="29"/>
      <c r="Q31" s="27"/>
    </row>
    <row r="32" spans="2:17" ht="15" customHeight="1" x14ac:dyDescent="0.25">
      <c r="B32" s="74" t="s">
        <v>206</v>
      </c>
      <c r="C32" s="73"/>
      <c r="D32" s="23">
        <v>6</v>
      </c>
      <c r="E32" s="28"/>
      <c r="P32" s="29"/>
      <c r="Q32" s="27"/>
    </row>
    <row r="33" spans="2:21" ht="15" customHeight="1" x14ac:dyDescent="0.25">
      <c r="P33" s="29"/>
      <c r="Q33" s="27"/>
    </row>
    <row r="34" spans="2:21" ht="15" customHeight="1" x14ac:dyDescent="0.25">
      <c r="O34" s="31" t="s">
        <v>9</v>
      </c>
      <c r="P34" s="32"/>
      <c r="Q34" s="27"/>
      <c r="R34" s="72" t="str">
        <f>IF(ISBLANK(P18),"",IF(P18&gt;P50,N18,N50))</f>
        <v>Татаринова</v>
      </c>
      <c r="S34" s="74"/>
      <c r="T34" s="23">
        <v>9</v>
      </c>
      <c r="U34" s="25"/>
    </row>
    <row r="35" spans="2:21" ht="15" customHeight="1" x14ac:dyDescent="0.25">
      <c r="P35" s="29"/>
      <c r="Q35" s="27"/>
      <c r="T35" s="30"/>
      <c r="U35" s="26"/>
    </row>
    <row r="36" spans="2:21" ht="15" customHeight="1" x14ac:dyDescent="0.25">
      <c r="B36" s="74" t="s">
        <v>207</v>
      </c>
      <c r="C36" s="73"/>
      <c r="D36" s="23">
        <v>7</v>
      </c>
      <c r="E36" s="25"/>
      <c r="P36" s="29"/>
      <c r="Q36" s="27"/>
      <c r="T36" s="29"/>
      <c r="U36" s="27"/>
    </row>
    <row r="37" spans="2:21" ht="15" customHeight="1" x14ac:dyDescent="0.25">
      <c r="E37" s="26"/>
      <c r="P37" s="29"/>
      <c r="Q37" s="27"/>
      <c r="T37" s="29"/>
      <c r="U37" s="27"/>
    </row>
    <row r="38" spans="2:21" ht="15" customHeight="1" x14ac:dyDescent="0.25">
      <c r="B38" s="31" t="s">
        <v>9</v>
      </c>
      <c r="C38" s="32"/>
      <c r="E38" s="27"/>
      <c r="F38" s="72" t="str">
        <f>IF(ISBLANK(D36),"",IF(D36&gt;D40,B36,B40))</f>
        <v>Мутовина</v>
      </c>
      <c r="G38" s="73"/>
      <c r="H38" s="23">
        <v>7</v>
      </c>
      <c r="I38" s="25"/>
      <c r="P38" s="29"/>
      <c r="Q38" s="27"/>
      <c r="T38" s="29"/>
      <c r="U38" s="27"/>
    </row>
    <row r="39" spans="2:21" ht="15" customHeight="1" x14ac:dyDescent="0.25">
      <c r="E39" s="27"/>
      <c r="I39" s="26"/>
      <c r="P39" s="29"/>
      <c r="Q39" s="27"/>
      <c r="T39" s="29"/>
      <c r="U39" s="27"/>
    </row>
    <row r="40" spans="2:21" ht="15" customHeight="1" x14ac:dyDescent="0.25">
      <c r="B40" s="74" t="s">
        <v>208</v>
      </c>
      <c r="C40" s="73"/>
      <c r="D40" s="23">
        <v>13</v>
      </c>
      <c r="E40" s="28"/>
      <c r="I40" s="27"/>
      <c r="P40" s="29"/>
      <c r="Q40" s="27"/>
      <c r="T40" s="29"/>
      <c r="U40" s="27"/>
    </row>
    <row r="41" spans="2:21" ht="15" customHeight="1" x14ac:dyDescent="0.25">
      <c r="I41" s="27"/>
      <c r="P41" s="29"/>
      <c r="Q41" s="27"/>
      <c r="T41" s="29"/>
      <c r="U41" s="27"/>
    </row>
    <row r="42" spans="2:21" ht="15" customHeight="1" x14ac:dyDescent="0.25">
      <c r="G42" s="31" t="s">
        <v>9</v>
      </c>
      <c r="H42" s="32"/>
      <c r="I42" s="27"/>
      <c r="J42" s="72" t="str">
        <f>IF(ISBLANK(H38),"",IF(H38&gt;H46,F38,F46))</f>
        <v>Татаринова</v>
      </c>
      <c r="K42" s="74"/>
      <c r="L42" s="23">
        <v>13</v>
      </c>
      <c r="M42" s="25"/>
      <c r="P42" s="29"/>
      <c r="Q42" s="27"/>
      <c r="T42" s="29"/>
      <c r="U42" s="27"/>
    </row>
    <row r="43" spans="2:21" ht="15" customHeight="1" x14ac:dyDescent="0.25">
      <c r="I43" s="27"/>
      <c r="M43" s="26"/>
      <c r="P43" s="29"/>
      <c r="Q43" s="27"/>
      <c r="T43" s="29"/>
      <c r="U43" s="27"/>
    </row>
    <row r="44" spans="2:21" ht="15" customHeight="1" x14ac:dyDescent="0.25">
      <c r="B44" s="74" t="s">
        <v>209</v>
      </c>
      <c r="C44" s="73"/>
      <c r="D44" s="23">
        <v>13</v>
      </c>
      <c r="E44" s="25"/>
      <c r="I44" s="27"/>
      <c r="M44" s="27"/>
      <c r="P44" s="29"/>
      <c r="Q44" s="27"/>
      <c r="T44" s="29"/>
      <c r="U44" s="27"/>
    </row>
    <row r="45" spans="2:21" ht="15" customHeight="1" x14ac:dyDescent="0.25">
      <c r="E45" s="26"/>
      <c r="I45" s="27"/>
      <c r="M45" s="27"/>
      <c r="P45" s="29"/>
      <c r="Q45" s="27"/>
      <c r="T45" s="29"/>
      <c r="U45" s="27"/>
    </row>
    <row r="46" spans="2:21" ht="15" customHeight="1" x14ac:dyDescent="0.25">
      <c r="B46" s="31" t="s">
        <v>9</v>
      </c>
      <c r="C46" s="32"/>
      <c r="E46" s="27"/>
      <c r="F46" s="72" t="str">
        <f>IF(ISBLANK(D44),"",IF(D44&gt;D48,B44,B48))</f>
        <v>Татаринова</v>
      </c>
      <c r="G46" s="73"/>
      <c r="H46" s="23">
        <v>13</v>
      </c>
      <c r="I46" s="28"/>
      <c r="M46" s="27"/>
      <c r="P46" s="29"/>
      <c r="Q46" s="27"/>
      <c r="T46" s="29"/>
      <c r="U46" s="27"/>
    </row>
    <row r="47" spans="2:21" ht="15" customHeight="1" x14ac:dyDescent="0.25">
      <c r="E47" s="27"/>
      <c r="M47" s="27"/>
      <c r="P47" s="29"/>
      <c r="Q47" s="27"/>
      <c r="T47" s="29"/>
      <c r="U47" s="27"/>
    </row>
    <row r="48" spans="2:21" ht="15" customHeight="1" x14ac:dyDescent="0.25">
      <c r="B48" s="74" t="s">
        <v>210</v>
      </c>
      <c r="C48" s="73"/>
      <c r="D48" s="23">
        <v>7</v>
      </c>
      <c r="E48" s="28"/>
      <c r="M48" s="27"/>
      <c r="P48" s="29"/>
      <c r="Q48" s="27"/>
      <c r="T48" s="29"/>
      <c r="U48" s="27"/>
    </row>
    <row r="49" spans="2:21" ht="15" customHeight="1" x14ac:dyDescent="0.25">
      <c r="M49" s="27"/>
      <c r="P49" s="29"/>
      <c r="Q49" s="27"/>
      <c r="T49" s="29"/>
      <c r="U49" s="27"/>
    </row>
    <row r="50" spans="2:21" ht="15" customHeight="1" x14ac:dyDescent="0.25">
      <c r="K50" s="31" t="s">
        <v>9</v>
      </c>
      <c r="L50" s="32"/>
      <c r="M50" s="27"/>
      <c r="N50" s="72" t="str">
        <f>IF(ISBLANK(L42),"",IF(L42&gt;L58,J42,J58))</f>
        <v>Татаринова</v>
      </c>
      <c r="O50" s="74"/>
      <c r="P50" s="23">
        <v>13</v>
      </c>
      <c r="Q50" s="28"/>
      <c r="T50" s="32"/>
      <c r="U50" s="27"/>
    </row>
    <row r="51" spans="2:21" ht="15" customHeight="1" x14ac:dyDescent="0.25">
      <c r="M51" s="27"/>
      <c r="U51" s="27"/>
    </row>
    <row r="52" spans="2:21" ht="15" customHeight="1" x14ac:dyDescent="0.25">
      <c r="B52" s="74" t="s">
        <v>211</v>
      </c>
      <c r="C52" s="73"/>
      <c r="D52" s="23">
        <v>13</v>
      </c>
      <c r="E52" s="25"/>
      <c r="M52" s="27"/>
      <c r="U52" s="27"/>
    </row>
    <row r="53" spans="2:21" ht="15" customHeight="1" x14ac:dyDescent="0.25">
      <c r="E53" s="26"/>
      <c r="M53" s="27"/>
      <c r="U53" s="27"/>
    </row>
    <row r="54" spans="2:21" ht="15" customHeight="1" x14ac:dyDescent="0.25">
      <c r="B54" s="31" t="s">
        <v>9</v>
      </c>
      <c r="C54" s="32"/>
      <c r="E54" s="27"/>
      <c r="F54" s="72" t="str">
        <f>IF(ISBLANK(D52),"",IF(D52&gt;D56,B52,B56))</f>
        <v>Орлова</v>
      </c>
      <c r="G54" s="73"/>
      <c r="H54" s="23">
        <v>13</v>
      </c>
      <c r="I54" s="25"/>
      <c r="M54" s="27"/>
      <c r="U54" s="27"/>
    </row>
    <row r="55" spans="2:21" ht="15" customHeight="1" x14ac:dyDescent="0.25">
      <c r="E55" s="27"/>
      <c r="I55" s="26"/>
      <c r="M55" s="27"/>
      <c r="U55" s="27"/>
    </row>
    <row r="56" spans="2:21" ht="15" customHeight="1" x14ac:dyDescent="0.25">
      <c r="B56" s="74" t="s">
        <v>212</v>
      </c>
      <c r="C56" s="73"/>
      <c r="D56" s="23">
        <v>6</v>
      </c>
      <c r="E56" s="28"/>
      <c r="I56" s="27"/>
      <c r="M56" s="27"/>
      <c r="U56" s="27"/>
    </row>
    <row r="57" spans="2:21" ht="15" customHeight="1" x14ac:dyDescent="0.25">
      <c r="I57" s="27"/>
      <c r="M57" s="27"/>
      <c r="U57" s="27"/>
    </row>
    <row r="58" spans="2:21" ht="15" customHeight="1" x14ac:dyDescent="0.25">
      <c r="G58" s="31" t="s">
        <v>9</v>
      </c>
      <c r="H58" s="32"/>
      <c r="I58" s="27"/>
      <c r="J58" s="72" t="str">
        <f>IF(ISBLANK(H54),"",IF(H54&gt;H62,F54,F62))</f>
        <v>Орлова</v>
      </c>
      <c r="K58" s="73"/>
      <c r="L58" s="23">
        <v>9</v>
      </c>
      <c r="M58" s="28"/>
      <c r="U58" s="27"/>
    </row>
    <row r="59" spans="2:21" ht="15" customHeight="1" x14ac:dyDescent="0.25">
      <c r="I59" s="27"/>
      <c r="U59" s="27"/>
    </row>
    <row r="60" spans="2:21" ht="15" customHeight="1" x14ac:dyDescent="0.25">
      <c r="B60" s="74" t="s">
        <v>213</v>
      </c>
      <c r="C60" s="73"/>
      <c r="D60" s="23">
        <v>12</v>
      </c>
      <c r="E60" s="25"/>
      <c r="I60" s="27"/>
      <c r="U60" s="27"/>
    </row>
    <row r="61" spans="2:21" ht="15" customHeight="1" x14ac:dyDescent="0.25">
      <c r="E61" s="26"/>
      <c r="I61" s="27"/>
      <c r="U61" s="27"/>
    </row>
    <row r="62" spans="2:21" ht="15" customHeight="1" x14ac:dyDescent="0.25">
      <c r="B62" s="31" t="s">
        <v>9</v>
      </c>
      <c r="C62" s="32"/>
      <c r="E62" s="27"/>
      <c r="F62" s="72" t="str">
        <f>IF(ISBLANK(D60),"",IF(D60&gt;D64,B60,B64))</f>
        <v>Коппа</v>
      </c>
      <c r="G62" s="73"/>
      <c r="H62" s="23">
        <v>6</v>
      </c>
      <c r="I62" s="28"/>
      <c r="U62" s="27"/>
    </row>
    <row r="63" spans="2:21" ht="15" customHeight="1" x14ac:dyDescent="0.25">
      <c r="C63" s="32"/>
      <c r="E63" s="27"/>
      <c r="U63" s="27"/>
    </row>
    <row r="64" spans="2:21" ht="15" customHeight="1" x14ac:dyDescent="0.25">
      <c r="B64" s="74" t="s">
        <v>214</v>
      </c>
      <c r="C64" s="73"/>
      <c r="D64" s="23">
        <v>13</v>
      </c>
      <c r="E64" s="28"/>
      <c r="U64" s="27"/>
    </row>
    <row r="65" spans="2:23" ht="15" customHeight="1" x14ac:dyDescent="0.25">
      <c r="U65" s="27"/>
    </row>
    <row r="66" spans="2:23" ht="15" customHeight="1" x14ac:dyDescent="0.25">
      <c r="R66" s="31" t="s">
        <v>9</v>
      </c>
      <c r="S66" s="32"/>
      <c r="U66" s="27"/>
      <c r="V66" s="72" t="str">
        <f>IF(ISBLANK(T34),"",IF(T34&gt;T98,R34,R98))</f>
        <v>Лукьянова</v>
      </c>
      <c r="W66" s="74"/>
    </row>
    <row r="67" spans="2:23" ht="15" customHeight="1" x14ac:dyDescent="0.25">
      <c r="U67" s="27"/>
    </row>
    <row r="68" spans="2:23" ht="15" customHeight="1" x14ac:dyDescent="0.25">
      <c r="B68" s="74" t="s">
        <v>215</v>
      </c>
      <c r="C68" s="73"/>
      <c r="D68" s="23">
        <v>13</v>
      </c>
      <c r="E68" s="25"/>
      <c r="U68" s="27"/>
    </row>
    <row r="69" spans="2:23" ht="15" customHeight="1" x14ac:dyDescent="0.25">
      <c r="E69" s="26"/>
      <c r="U69" s="27"/>
    </row>
    <row r="70" spans="2:23" ht="15" customHeight="1" x14ac:dyDescent="0.25">
      <c r="B70" s="31" t="s">
        <v>9</v>
      </c>
      <c r="C70" s="32"/>
      <c r="E70" s="27"/>
      <c r="F70" s="72" t="str">
        <f>IF(ISBLANK(D68),"",IF(D68&gt;D72,B68,B72))</f>
        <v>Носова</v>
      </c>
      <c r="G70" s="73"/>
      <c r="H70" s="23">
        <v>7</v>
      </c>
      <c r="I70" s="25"/>
      <c r="U70" s="27"/>
    </row>
    <row r="71" spans="2:23" ht="15" customHeight="1" x14ac:dyDescent="0.25">
      <c r="E71" s="27"/>
      <c r="I71" s="26"/>
      <c r="U71" s="27"/>
    </row>
    <row r="72" spans="2:23" ht="15" customHeight="1" x14ac:dyDescent="0.25">
      <c r="B72" s="74" t="s">
        <v>216</v>
      </c>
      <c r="C72" s="73"/>
      <c r="D72" s="23">
        <v>6</v>
      </c>
      <c r="E72" s="28"/>
      <c r="I72" s="27"/>
      <c r="U72" s="27"/>
    </row>
    <row r="73" spans="2:23" ht="15" customHeight="1" x14ac:dyDescent="0.25">
      <c r="I73" s="27"/>
      <c r="U73" s="27"/>
    </row>
    <row r="74" spans="2:23" ht="15" customHeight="1" x14ac:dyDescent="0.25">
      <c r="G74" s="31" t="s">
        <v>9</v>
      </c>
      <c r="H74" s="32"/>
      <c r="I74" s="27"/>
      <c r="J74" s="72" t="str">
        <f>IF(ISBLANK(H70),"",IF(H70&gt;H78,F70,F78))</f>
        <v>Лукьянова</v>
      </c>
      <c r="K74" s="74"/>
      <c r="L74" s="23">
        <v>13</v>
      </c>
      <c r="M74" s="25"/>
      <c r="U74" s="27"/>
    </row>
    <row r="75" spans="2:23" ht="15" customHeight="1" x14ac:dyDescent="0.25">
      <c r="I75" s="27"/>
      <c r="M75" s="26"/>
      <c r="U75" s="27"/>
    </row>
    <row r="76" spans="2:23" ht="15" customHeight="1" x14ac:dyDescent="0.25">
      <c r="B76" s="74" t="s">
        <v>217</v>
      </c>
      <c r="C76" s="73"/>
      <c r="D76" s="23">
        <v>13</v>
      </c>
      <c r="E76" s="25"/>
      <c r="I76" s="27"/>
      <c r="M76" s="27"/>
      <c r="U76" s="27"/>
    </row>
    <row r="77" spans="2:23" ht="15" customHeight="1" x14ac:dyDescent="0.25">
      <c r="E77" s="26"/>
      <c r="I77" s="27"/>
      <c r="M77" s="27"/>
      <c r="U77" s="27"/>
    </row>
    <row r="78" spans="2:23" ht="15" customHeight="1" x14ac:dyDescent="0.25">
      <c r="B78" s="31" t="s">
        <v>9</v>
      </c>
      <c r="C78" s="32"/>
      <c r="E78" s="27"/>
      <c r="F78" s="72" t="str">
        <f>IF(ISBLANK(D76),"",IF(D76&gt;D80,B76,B80))</f>
        <v>Лукьянова</v>
      </c>
      <c r="G78" s="73"/>
      <c r="H78" s="23">
        <v>13</v>
      </c>
      <c r="I78" s="28"/>
      <c r="M78" s="27"/>
      <c r="U78" s="27"/>
    </row>
    <row r="79" spans="2:23" ht="15" customHeight="1" x14ac:dyDescent="0.25">
      <c r="E79" s="27"/>
      <c r="M79" s="27"/>
      <c r="U79" s="27"/>
    </row>
    <row r="80" spans="2:23" ht="15" customHeight="1" x14ac:dyDescent="0.25">
      <c r="B80" s="74" t="s">
        <v>218</v>
      </c>
      <c r="C80" s="73"/>
      <c r="D80" s="23">
        <v>12</v>
      </c>
      <c r="E80" s="28"/>
      <c r="M80" s="27"/>
      <c r="U80" s="27"/>
    </row>
    <row r="81" spans="2:21" ht="15" customHeight="1" x14ac:dyDescent="0.25">
      <c r="M81" s="27"/>
      <c r="U81" s="27"/>
    </row>
    <row r="82" spans="2:21" ht="15" customHeight="1" x14ac:dyDescent="0.25">
      <c r="K82" s="31" t="s">
        <v>9</v>
      </c>
      <c r="L82" s="32"/>
      <c r="M82" s="27"/>
      <c r="N82" s="72" t="str">
        <f>IF(ISBLANK(L74),"",IF(L74&gt;L90,J74,J90))</f>
        <v>Лукьянова</v>
      </c>
      <c r="O82" s="74"/>
      <c r="P82" s="23">
        <v>13</v>
      </c>
      <c r="Q82" s="25"/>
      <c r="U82" s="27"/>
    </row>
    <row r="83" spans="2:21" ht="15" customHeight="1" x14ac:dyDescent="0.25">
      <c r="M83" s="27"/>
      <c r="P83" s="30"/>
      <c r="Q83" s="26"/>
      <c r="T83" s="29"/>
      <c r="U83" s="27"/>
    </row>
    <row r="84" spans="2:21" ht="15" customHeight="1" x14ac:dyDescent="0.25">
      <c r="B84" s="74" t="s">
        <v>219</v>
      </c>
      <c r="C84" s="73"/>
      <c r="D84" s="23">
        <v>13</v>
      </c>
      <c r="E84" s="25"/>
      <c r="M84" s="27"/>
      <c r="P84" s="29"/>
      <c r="Q84" s="27"/>
      <c r="T84" s="29"/>
      <c r="U84" s="27"/>
    </row>
    <row r="85" spans="2:21" ht="15" customHeight="1" x14ac:dyDescent="0.25">
      <c r="E85" s="26"/>
      <c r="M85" s="27"/>
      <c r="P85" s="29"/>
      <c r="Q85" s="27"/>
      <c r="T85" s="29"/>
      <c r="U85" s="27"/>
    </row>
    <row r="86" spans="2:21" ht="15" customHeight="1" x14ac:dyDescent="0.25">
      <c r="B86" s="31" t="s">
        <v>9</v>
      </c>
      <c r="C86" s="32"/>
      <c r="E86" s="27"/>
      <c r="F86" s="72" t="str">
        <f>IF(ISBLANK(D84),"",IF(D84&gt;D88,B84,B88))</f>
        <v>Корсакова</v>
      </c>
      <c r="G86" s="73"/>
      <c r="H86" s="23">
        <v>7</v>
      </c>
      <c r="I86" s="25"/>
      <c r="M86" s="27"/>
      <c r="P86" s="29"/>
      <c r="Q86" s="27"/>
      <c r="T86" s="29"/>
      <c r="U86" s="27"/>
    </row>
    <row r="87" spans="2:21" ht="15" customHeight="1" x14ac:dyDescent="0.25">
      <c r="C87" s="32"/>
      <c r="E87" s="27"/>
      <c r="I87" s="26"/>
      <c r="M87" s="27"/>
      <c r="P87" s="29"/>
      <c r="Q87" s="27"/>
      <c r="T87" s="29"/>
      <c r="U87" s="27"/>
    </row>
    <row r="88" spans="2:21" ht="15" customHeight="1" x14ac:dyDescent="0.25">
      <c r="B88" s="74" t="s">
        <v>220</v>
      </c>
      <c r="C88" s="73"/>
      <c r="D88" s="23">
        <v>6</v>
      </c>
      <c r="E88" s="28"/>
      <c r="I88" s="27"/>
      <c r="M88" s="27"/>
      <c r="P88" s="29"/>
      <c r="Q88" s="27"/>
      <c r="T88" s="29"/>
      <c r="U88" s="27"/>
    </row>
    <row r="89" spans="2:21" ht="15" customHeight="1" x14ac:dyDescent="0.25">
      <c r="C89" s="32"/>
      <c r="I89" s="27"/>
      <c r="M89" s="27"/>
      <c r="P89" s="29"/>
      <c r="Q89" s="27"/>
      <c r="T89" s="29"/>
      <c r="U89" s="27"/>
    </row>
    <row r="90" spans="2:21" ht="15" customHeight="1" x14ac:dyDescent="0.25">
      <c r="C90" s="32"/>
      <c r="G90" s="31" t="s">
        <v>9</v>
      </c>
      <c r="H90" s="32"/>
      <c r="I90" s="27"/>
      <c r="J90" s="72" t="str">
        <f>IF(ISBLANK(H86),"",IF(H86&gt;H94,F86,F94))</f>
        <v>Корсакова</v>
      </c>
      <c r="K90" s="73"/>
      <c r="L90" s="23">
        <v>2</v>
      </c>
      <c r="M90" s="28"/>
      <c r="P90" s="29"/>
      <c r="Q90" s="27"/>
      <c r="T90" s="29"/>
      <c r="U90" s="27"/>
    </row>
    <row r="91" spans="2:21" ht="15" customHeight="1" x14ac:dyDescent="0.25">
      <c r="C91" s="32"/>
      <c r="I91" s="27"/>
      <c r="P91" s="29"/>
      <c r="Q91" s="27"/>
      <c r="T91" s="29"/>
      <c r="U91" s="27"/>
    </row>
    <row r="92" spans="2:21" ht="15" customHeight="1" x14ac:dyDescent="0.25">
      <c r="B92" s="74" t="s">
        <v>221</v>
      </c>
      <c r="C92" s="73"/>
      <c r="D92" s="23">
        <v>13</v>
      </c>
      <c r="E92" s="25"/>
      <c r="I92" s="27"/>
      <c r="P92" s="29"/>
      <c r="Q92" s="27"/>
      <c r="T92" s="29"/>
      <c r="U92" s="27"/>
    </row>
    <row r="93" spans="2:21" ht="15" customHeight="1" x14ac:dyDescent="0.25">
      <c r="C93" s="32"/>
      <c r="E93" s="26"/>
      <c r="I93" s="27"/>
      <c r="P93" s="29"/>
      <c r="Q93" s="27"/>
      <c r="T93" s="29"/>
      <c r="U93" s="27"/>
    </row>
    <row r="94" spans="2:21" ht="15" customHeight="1" x14ac:dyDescent="0.25">
      <c r="B94" s="31" t="s">
        <v>9</v>
      </c>
      <c r="C94" s="32"/>
      <c r="E94" s="27"/>
      <c r="F94" s="72" t="str">
        <f>IF(ISBLANK(D92),"",IF(D92&gt;D96,B92,B96))</f>
        <v>Мирошниченко</v>
      </c>
      <c r="G94" s="73"/>
      <c r="H94" s="23">
        <v>6</v>
      </c>
      <c r="I94" s="28"/>
      <c r="P94" s="29"/>
      <c r="Q94" s="27"/>
      <c r="T94" s="29"/>
      <c r="U94" s="27"/>
    </row>
    <row r="95" spans="2:21" ht="15" customHeight="1" x14ac:dyDescent="0.25">
      <c r="E95" s="27"/>
      <c r="P95" s="29"/>
      <c r="Q95" s="27"/>
      <c r="T95" s="29"/>
      <c r="U95" s="27"/>
    </row>
    <row r="96" spans="2:21" ht="15" customHeight="1" x14ac:dyDescent="0.25">
      <c r="B96" s="74" t="s">
        <v>222</v>
      </c>
      <c r="C96" s="73"/>
      <c r="D96" s="23">
        <v>5</v>
      </c>
      <c r="E96" s="28"/>
      <c r="P96" s="29"/>
      <c r="Q96" s="27"/>
      <c r="T96" s="29"/>
      <c r="U96" s="27"/>
    </row>
    <row r="97" spans="2:21" ht="15" customHeight="1" x14ac:dyDescent="0.25">
      <c r="P97" s="29"/>
      <c r="Q97" s="27"/>
      <c r="T97" s="29"/>
      <c r="U97" s="27"/>
    </row>
    <row r="98" spans="2:21" ht="15" customHeight="1" x14ac:dyDescent="0.25">
      <c r="O98" s="31" t="s">
        <v>9</v>
      </c>
      <c r="P98" s="32"/>
      <c r="Q98" s="27"/>
      <c r="R98" s="72" t="str">
        <f>IF(ISBLANK(P82),"",IF(P82&gt;P114,N82,N114))</f>
        <v>Лукьянова</v>
      </c>
      <c r="S98" s="74"/>
      <c r="T98" s="23">
        <v>13</v>
      </c>
      <c r="U98" s="28"/>
    </row>
    <row r="99" spans="2:21" ht="15" customHeight="1" x14ac:dyDescent="0.25">
      <c r="P99" s="29"/>
      <c r="Q99" s="27"/>
    </row>
    <row r="100" spans="2:21" ht="15" customHeight="1" x14ac:dyDescent="0.25">
      <c r="B100" s="74" t="s">
        <v>223</v>
      </c>
      <c r="C100" s="73"/>
      <c r="D100" s="23">
        <v>13</v>
      </c>
      <c r="E100" s="25"/>
      <c r="P100" s="29"/>
      <c r="Q100" s="27"/>
    </row>
    <row r="101" spans="2:21" ht="15" customHeight="1" x14ac:dyDescent="0.25">
      <c r="E101" s="26"/>
      <c r="P101" s="29"/>
      <c r="Q101" s="27"/>
    </row>
    <row r="102" spans="2:21" ht="15" customHeight="1" x14ac:dyDescent="0.25">
      <c r="B102" s="31" t="s">
        <v>9</v>
      </c>
      <c r="C102" s="32"/>
      <c r="E102" s="27"/>
      <c r="F102" s="72" t="str">
        <f>IF(ISBLANK(D100),"",IF(D100&gt;D104,B100,B104))</f>
        <v>Зимина</v>
      </c>
      <c r="G102" s="73"/>
      <c r="H102" s="23">
        <v>10</v>
      </c>
      <c r="I102" s="25"/>
      <c r="P102" s="29"/>
      <c r="Q102" s="27"/>
    </row>
    <row r="103" spans="2:21" ht="15" customHeight="1" x14ac:dyDescent="0.25">
      <c r="E103" s="27"/>
      <c r="I103" s="26"/>
      <c r="P103" s="29"/>
      <c r="Q103" s="27"/>
    </row>
    <row r="104" spans="2:21" ht="15" customHeight="1" x14ac:dyDescent="0.25">
      <c r="B104" s="74" t="s">
        <v>224</v>
      </c>
      <c r="C104" s="73"/>
      <c r="D104" s="23">
        <v>4</v>
      </c>
      <c r="E104" s="28"/>
      <c r="I104" s="27"/>
      <c r="P104" s="29"/>
      <c r="Q104" s="27"/>
    </row>
    <row r="105" spans="2:21" ht="15" customHeight="1" x14ac:dyDescent="0.25">
      <c r="I105" s="27"/>
      <c r="P105" s="29"/>
      <c r="Q105" s="27"/>
    </row>
    <row r="106" spans="2:21" ht="15" customHeight="1" x14ac:dyDescent="0.25">
      <c r="G106" s="31" t="s">
        <v>9</v>
      </c>
      <c r="H106" s="32"/>
      <c r="I106" s="27"/>
      <c r="J106" s="72" t="str">
        <f>IF(ISBLANK(H102),"",IF(H102&gt;H110,F102,F110))</f>
        <v>Зимина</v>
      </c>
      <c r="K106" s="74"/>
      <c r="L106" s="23">
        <v>4</v>
      </c>
      <c r="M106" s="25"/>
      <c r="P106" s="29"/>
      <c r="Q106" s="27"/>
    </row>
    <row r="107" spans="2:21" ht="15" customHeight="1" x14ac:dyDescent="0.25">
      <c r="I107" s="27"/>
      <c r="M107" s="26"/>
      <c r="P107" s="29"/>
      <c r="Q107" s="27"/>
    </row>
    <row r="108" spans="2:21" ht="15" customHeight="1" x14ac:dyDescent="0.25">
      <c r="B108" s="74" t="s">
        <v>225</v>
      </c>
      <c r="C108" s="73"/>
      <c r="D108" s="23">
        <v>11</v>
      </c>
      <c r="E108" s="25"/>
      <c r="I108" s="27"/>
      <c r="M108" s="27"/>
      <c r="P108" s="29"/>
      <c r="Q108" s="27"/>
    </row>
    <row r="109" spans="2:21" ht="15" customHeight="1" x14ac:dyDescent="0.25">
      <c r="E109" s="26"/>
      <c r="I109" s="27"/>
      <c r="M109" s="27"/>
      <c r="P109" s="29"/>
      <c r="Q109" s="27"/>
    </row>
    <row r="110" spans="2:21" ht="15" customHeight="1" x14ac:dyDescent="0.25">
      <c r="B110" s="31" t="s">
        <v>9</v>
      </c>
      <c r="C110" s="32"/>
      <c r="E110" s="27"/>
      <c r="F110" s="72" t="str">
        <f>IF(ISBLANK(D108),"",IF(D108&gt;D112,B108,B112))</f>
        <v>Калюжная</v>
      </c>
      <c r="G110" s="73"/>
      <c r="H110" s="23">
        <v>8</v>
      </c>
      <c r="I110" s="28"/>
      <c r="M110" s="27"/>
      <c r="P110" s="29"/>
      <c r="Q110" s="27"/>
    </row>
    <row r="111" spans="2:21" ht="15" customHeight="1" x14ac:dyDescent="0.25">
      <c r="E111" s="27"/>
      <c r="M111" s="27"/>
      <c r="P111" s="29"/>
      <c r="Q111" s="27"/>
    </row>
    <row r="112" spans="2:21" ht="15" customHeight="1" x14ac:dyDescent="0.25">
      <c r="B112" s="74" t="s">
        <v>226</v>
      </c>
      <c r="C112" s="73"/>
      <c r="D112" s="23">
        <v>10</v>
      </c>
      <c r="E112" s="28"/>
      <c r="M112" s="27"/>
      <c r="P112" s="29"/>
      <c r="Q112" s="27"/>
    </row>
    <row r="113" spans="2:17" ht="15" customHeight="1" x14ac:dyDescent="0.25">
      <c r="M113" s="27"/>
      <c r="P113" s="29"/>
      <c r="Q113" s="27"/>
    </row>
    <row r="114" spans="2:17" ht="15" customHeight="1" x14ac:dyDescent="0.25">
      <c r="K114" s="31" t="s">
        <v>9</v>
      </c>
      <c r="L114" s="32"/>
      <c r="M114" s="27"/>
      <c r="N114" s="72" t="str">
        <f>IF(ISBLANK(L106),"",IF(L106&gt;L122,J106,J122))</f>
        <v>Мельник</v>
      </c>
      <c r="O114" s="74"/>
      <c r="P114" s="23">
        <v>4</v>
      </c>
      <c r="Q114" s="28"/>
    </row>
    <row r="115" spans="2:17" ht="15" customHeight="1" x14ac:dyDescent="0.25">
      <c r="M115" s="27"/>
    </row>
    <row r="116" spans="2:17" ht="15" customHeight="1" x14ac:dyDescent="0.25">
      <c r="B116" s="74" t="s">
        <v>227</v>
      </c>
      <c r="C116" s="73"/>
      <c r="D116" s="23">
        <v>13</v>
      </c>
      <c r="E116" s="25"/>
      <c r="M116" s="27"/>
    </row>
    <row r="117" spans="2:17" ht="15" customHeight="1" x14ac:dyDescent="0.25">
      <c r="E117" s="26"/>
      <c r="M117" s="27"/>
    </row>
    <row r="118" spans="2:17" ht="15" customHeight="1" x14ac:dyDescent="0.25">
      <c r="B118" s="31" t="s">
        <v>9</v>
      </c>
      <c r="C118" s="32"/>
      <c r="E118" s="27"/>
      <c r="F118" s="72" t="str">
        <f>IF(ISBLANK(D116),"",IF(D116&gt;D120,B116,B120))</f>
        <v>Мельник</v>
      </c>
      <c r="G118" s="73"/>
      <c r="H118" s="23">
        <v>13</v>
      </c>
      <c r="I118" s="25"/>
      <c r="M118" s="27"/>
    </row>
    <row r="119" spans="2:17" ht="15" customHeight="1" x14ac:dyDescent="0.25">
      <c r="E119" s="27"/>
      <c r="I119" s="26"/>
      <c r="M119" s="27"/>
    </row>
    <row r="120" spans="2:17" ht="15" customHeight="1" x14ac:dyDescent="0.25">
      <c r="B120" s="74" t="s">
        <v>228</v>
      </c>
      <c r="C120" s="73"/>
      <c r="D120" s="23">
        <v>9</v>
      </c>
      <c r="E120" s="28"/>
      <c r="I120" s="27"/>
      <c r="M120" s="27"/>
    </row>
    <row r="121" spans="2:17" ht="15" customHeight="1" x14ac:dyDescent="0.25">
      <c r="I121" s="27"/>
      <c r="M121" s="27"/>
    </row>
    <row r="122" spans="2:17" ht="15" customHeight="1" x14ac:dyDescent="0.25">
      <c r="G122" s="31" t="s">
        <v>9</v>
      </c>
      <c r="H122" s="32"/>
      <c r="I122" s="27"/>
      <c r="J122" s="72" t="str">
        <f>IF(ISBLANK(H118),"",IF(H118&gt;H126,F118,F126))</f>
        <v>Мельник</v>
      </c>
      <c r="K122" s="73"/>
      <c r="L122" s="23">
        <v>13</v>
      </c>
      <c r="M122" s="28"/>
    </row>
    <row r="123" spans="2:17" ht="15" customHeight="1" x14ac:dyDescent="0.25">
      <c r="I123" s="27"/>
    </row>
    <row r="124" spans="2:17" ht="15" customHeight="1" x14ac:dyDescent="0.25">
      <c r="B124" s="74" t="s">
        <v>229</v>
      </c>
      <c r="C124" s="73"/>
      <c r="D124" s="23">
        <v>13</v>
      </c>
      <c r="E124" s="25"/>
      <c r="I124" s="27"/>
    </row>
    <row r="125" spans="2:17" ht="15" customHeight="1" x14ac:dyDescent="0.25">
      <c r="E125" s="26"/>
      <c r="I125" s="27"/>
    </row>
    <row r="126" spans="2:17" ht="15" customHeight="1" x14ac:dyDescent="0.25">
      <c r="B126" s="31" t="s">
        <v>9</v>
      </c>
      <c r="C126" s="32"/>
      <c r="E126" s="27"/>
      <c r="F126" s="72" t="str">
        <f>IF(ISBLANK(D124),"",IF(D124&gt;D128,B124,B128))</f>
        <v>Сафонова</v>
      </c>
      <c r="G126" s="73"/>
      <c r="H126" s="23">
        <v>10</v>
      </c>
      <c r="I126" s="28"/>
    </row>
    <row r="127" spans="2:17" ht="15" customHeight="1" x14ac:dyDescent="0.25">
      <c r="C127" s="32"/>
      <c r="E127" s="27"/>
    </row>
    <row r="128" spans="2:17" ht="15" customHeight="1" x14ac:dyDescent="0.25">
      <c r="B128" s="74" t="s">
        <v>230</v>
      </c>
      <c r="C128" s="73"/>
      <c r="D128" s="23">
        <v>6</v>
      </c>
      <c r="E128" s="28"/>
    </row>
    <row r="132" spans="2:7" ht="15" customHeight="1" x14ac:dyDescent="0.25">
      <c r="B132" s="74" t="str">
        <f>IF(ISBLANK(P18),"",IF(P18&gt;P50,N50,N18))</f>
        <v>Илалова</v>
      </c>
      <c r="C132" s="73"/>
      <c r="D132" s="23">
        <v>13</v>
      </c>
      <c r="E132" s="25"/>
      <c r="F132" s="75"/>
      <c r="G132" s="75"/>
    </row>
    <row r="133" spans="2:7" ht="15" customHeight="1" x14ac:dyDescent="0.25">
      <c r="E133" s="26"/>
    </row>
    <row r="134" spans="2:7" ht="15" customHeight="1" x14ac:dyDescent="0.25">
      <c r="B134" s="31" t="s">
        <v>9</v>
      </c>
      <c r="C134" s="32"/>
      <c r="E134" s="27"/>
      <c r="F134" s="72" t="str">
        <f>IF(ISBLANK(D132),"",IF(D132&gt;D136,B132,B136))</f>
        <v>Илалова</v>
      </c>
      <c r="G134" s="74"/>
    </row>
    <row r="135" spans="2:7" ht="15" customHeight="1" x14ac:dyDescent="0.25">
      <c r="E135" s="27"/>
    </row>
    <row r="136" spans="2:7" ht="15" customHeight="1" x14ac:dyDescent="0.25">
      <c r="B136" s="74" t="str">
        <f>IF(ISBLANK(P82),"",IF(P82&gt;P114,N114,N82))</f>
        <v>Мельник</v>
      </c>
      <c r="C136" s="73"/>
      <c r="D136" s="23">
        <v>7</v>
      </c>
      <c r="E136" s="28"/>
      <c r="F136" s="24" t="s">
        <v>237</v>
      </c>
    </row>
    <row r="148" spans="12:12" ht="15" customHeight="1" x14ac:dyDescent="0.25">
      <c r="L148" s="32"/>
    </row>
  </sheetData>
  <mergeCells count="68">
    <mergeCell ref="B132:C132"/>
    <mergeCell ref="B136:C136"/>
    <mergeCell ref="B120:C120"/>
    <mergeCell ref="J122:K122"/>
    <mergeCell ref="B124:C124"/>
    <mergeCell ref="F126:G126"/>
    <mergeCell ref="B128:C128"/>
    <mergeCell ref="F132:G132"/>
    <mergeCell ref="F134:G134"/>
    <mergeCell ref="V66:W66"/>
    <mergeCell ref="B108:C108"/>
    <mergeCell ref="F110:G110"/>
    <mergeCell ref="B112:C112"/>
    <mergeCell ref="N114:O114"/>
    <mergeCell ref="J74:K74"/>
    <mergeCell ref="B76:C76"/>
    <mergeCell ref="F78:G78"/>
    <mergeCell ref="B80:C80"/>
    <mergeCell ref="N82:O82"/>
    <mergeCell ref="B84:C84"/>
    <mergeCell ref="B68:C68"/>
    <mergeCell ref="F70:G70"/>
    <mergeCell ref="B72:C72"/>
    <mergeCell ref="F86:G86"/>
    <mergeCell ref="B88:C88"/>
    <mergeCell ref="R98:S98"/>
    <mergeCell ref="B100:C100"/>
    <mergeCell ref="F102:G102"/>
    <mergeCell ref="B104:C104"/>
    <mergeCell ref="J106:K106"/>
    <mergeCell ref="J90:K90"/>
    <mergeCell ref="F62:G62"/>
    <mergeCell ref="B64:C64"/>
    <mergeCell ref="N50:O50"/>
    <mergeCell ref="B52:C52"/>
    <mergeCell ref="F54:G54"/>
    <mergeCell ref="B56:C56"/>
    <mergeCell ref="J58:K58"/>
    <mergeCell ref="B116:C116"/>
    <mergeCell ref="F118:G118"/>
    <mergeCell ref="B96:C96"/>
    <mergeCell ref="B48:C48"/>
    <mergeCell ref="J26:K26"/>
    <mergeCell ref="B28:C28"/>
    <mergeCell ref="F30:G30"/>
    <mergeCell ref="B32:C32"/>
    <mergeCell ref="F38:G38"/>
    <mergeCell ref="B40:C40"/>
    <mergeCell ref="J42:K42"/>
    <mergeCell ref="B44:C44"/>
    <mergeCell ref="F46:G46"/>
    <mergeCell ref="B60:C60"/>
    <mergeCell ref="B92:C92"/>
    <mergeCell ref="F94:G94"/>
    <mergeCell ref="R34:S34"/>
    <mergeCell ref="B36:C36"/>
    <mergeCell ref="F14:G14"/>
    <mergeCell ref="B16:C16"/>
    <mergeCell ref="N18:O18"/>
    <mergeCell ref="B20:C20"/>
    <mergeCell ref="F22:G22"/>
    <mergeCell ref="B24:C24"/>
    <mergeCell ref="B12:C12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70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B67"/>
  <sheetViews>
    <sheetView topLeftCell="K7" workbookViewId="0">
      <selection activeCell="L28" sqref="L28:S43"/>
    </sheetView>
  </sheetViews>
  <sheetFormatPr defaultRowHeight="15" x14ac:dyDescent="0.25"/>
  <cols>
    <col min="9" max="10" width="9.140625" style="6"/>
    <col min="16" max="18" width="9.140625" customWidth="1"/>
  </cols>
  <sheetData>
    <row r="1" spans="1:28" x14ac:dyDescent="0.25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 x14ac:dyDescent="0.25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 x14ac:dyDescent="0.25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 x14ac:dyDescent="0.25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 x14ac:dyDescent="0.25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 x14ac:dyDescent="0.25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 x14ac:dyDescent="0.25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 x14ac:dyDescent="0.25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 x14ac:dyDescent="0.25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 x14ac:dyDescent="0.25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 x14ac:dyDescent="0.25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 x14ac:dyDescent="0.25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 x14ac:dyDescent="0.25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 x14ac:dyDescent="0.25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 x14ac:dyDescent="0.25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 x14ac:dyDescent="0.25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 x14ac:dyDescent="0.25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 x14ac:dyDescent="0.25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 x14ac:dyDescent="0.25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 x14ac:dyDescent="0.25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 x14ac:dyDescent="0.25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 x14ac:dyDescent="0.25">
      <c r="I24" s="6" t="e">
        <f>#REF!&amp;#REF!</f>
        <v>#REF!</v>
      </c>
      <c r="J24" s="6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 x14ac:dyDescent="0.25">
      <c r="I25" s="6" t="e">
        <f>#REF!&amp;#REF!</f>
        <v>#REF!</v>
      </c>
      <c r="J25" s="6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 x14ac:dyDescent="0.25">
      <c r="I26" s="6" t="e">
        <f>#REF!&amp;#REF!</f>
        <v>#REF!</v>
      </c>
      <c r="J26" s="6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 x14ac:dyDescent="0.25">
      <c r="I27" s="6" t="e">
        <f>#REF!&amp;#REF!</f>
        <v>#REF!</v>
      </c>
      <c r="J27" s="6" t="e">
        <f>#REF!&amp;#REF!</f>
        <v>#REF!</v>
      </c>
    </row>
    <row r="28" spans="9:28" x14ac:dyDescent="0.25">
      <c r="I28" s="6" t="e">
        <f>#REF!&amp;#REF!</f>
        <v>#REF!</v>
      </c>
      <c r="J28" s="6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 x14ac:dyDescent="0.25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 x14ac:dyDescent="0.25">
      <c r="I30" s="6" t="e">
        <f>#REF!&amp;#REF!</f>
        <v>#REF!</v>
      </c>
      <c r="J30" s="6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 x14ac:dyDescent="0.25">
      <c r="I31" s="6" t="e">
        <f>#REF!&amp;#REF!</f>
        <v>#REF!</v>
      </c>
      <c r="J31" s="6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 x14ac:dyDescent="0.25">
      <c r="I32" s="6" t="e">
        <f>#REF!&amp;#REF!</f>
        <v>#REF!</v>
      </c>
      <c r="J32" s="6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 x14ac:dyDescent="0.25">
      <c r="I33" s="6" t="e">
        <f>#REF!&amp;#REF!</f>
        <v>#REF!</v>
      </c>
      <c r="J33" s="6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 x14ac:dyDescent="0.25">
      <c r="I34" s="6" t="e">
        <f>#REF!&amp;#REF!</f>
        <v>#REF!</v>
      </c>
      <c r="J34" s="6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 x14ac:dyDescent="0.25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 x14ac:dyDescent="0.25">
      <c r="I36" s="6" t="e">
        <f>#REF!&amp;#REF!</f>
        <v>#REF!</v>
      </c>
      <c r="J36" s="6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 x14ac:dyDescent="0.25">
      <c r="I37" s="6" t="e">
        <f>#REF!&amp;#REF!</f>
        <v>#REF!</v>
      </c>
      <c r="J37" s="6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 x14ac:dyDescent="0.25">
      <c r="I38" s="6" t="e">
        <f>#REF!&amp;#REF!</f>
        <v>#REF!</v>
      </c>
      <c r="J38" s="6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 x14ac:dyDescent="0.25">
      <c r="I39" s="6" t="e">
        <f>#REF!&amp;#REF!</f>
        <v>#REF!</v>
      </c>
      <c r="J39" s="6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 x14ac:dyDescent="0.25">
      <c r="I40" s="6" t="e">
        <f>#REF!&amp;#REF!</f>
        <v>#REF!</v>
      </c>
      <c r="J40" s="6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 x14ac:dyDescent="0.25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 x14ac:dyDescent="0.25">
      <c r="I42" s="6" t="e">
        <f>#REF!&amp;#REF!</f>
        <v>#REF!</v>
      </c>
      <c r="J42" s="6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 x14ac:dyDescent="0.25">
      <c r="I43" s="6" t="e">
        <f>#REF!&amp;#REF!</f>
        <v>#REF!</v>
      </c>
      <c r="J43" s="6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 x14ac:dyDescent="0.25">
      <c r="I44" s="6" t="e">
        <f>#REF!&amp;#REF!</f>
        <v>#REF!</v>
      </c>
      <c r="J44" s="6" t="e">
        <f>#REF!&amp;#REF!</f>
        <v>#REF!</v>
      </c>
    </row>
    <row r="45" spans="9:19" x14ac:dyDescent="0.25">
      <c r="I45" s="6" t="e">
        <f>#REF!&amp;#REF!</f>
        <v>#REF!</v>
      </c>
      <c r="J45" s="6" t="e">
        <f>#REF!&amp;#REF!</f>
        <v>#REF!</v>
      </c>
    </row>
    <row r="46" spans="9:19" x14ac:dyDescent="0.25">
      <c r="I46" s="6" t="e">
        <f>#REF!&amp;#REF!</f>
        <v>#REF!</v>
      </c>
      <c r="J46" s="6" t="e">
        <f>#REF!&amp;#REF!</f>
        <v>#REF!</v>
      </c>
    </row>
    <row r="48" spans="9:19" x14ac:dyDescent="0.25">
      <c r="I48" s="6" t="e">
        <f>#REF!&amp;#REF!</f>
        <v>#REF!</v>
      </c>
      <c r="J48" s="6" t="e">
        <f>#REF!&amp;#REF!</f>
        <v>#REF!</v>
      </c>
    </row>
    <row r="49" spans="9:10" x14ac:dyDescent="0.25">
      <c r="I49" s="6" t="e">
        <f>#REF!&amp;#REF!</f>
        <v>#REF!</v>
      </c>
      <c r="J49" s="6" t="e">
        <f>#REF!&amp;#REF!</f>
        <v>#REF!</v>
      </c>
    </row>
    <row r="50" spans="9:10" x14ac:dyDescent="0.25">
      <c r="I50" s="6" t="e">
        <f>#REF!&amp;#REF!</f>
        <v>#REF!</v>
      </c>
      <c r="J50" s="6" t="e">
        <f>#REF!&amp;#REF!</f>
        <v>#REF!</v>
      </c>
    </row>
    <row r="51" spans="9:10" x14ac:dyDescent="0.25">
      <c r="I51" s="6" t="e">
        <f>#REF!&amp;#REF!</f>
        <v>#REF!</v>
      </c>
      <c r="J51" s="6" t="e">
        <f>#REF!&amp;#REF!</f>
        <v>#REF!</v>
      </c>
    </row>
    <row r="52" spans="9:10" x14ac:dyDescent="0.25">
      <c r="I52" s="6" t="e">
        <f>#REF!&amp;#REF!</f>
        <v>#REF!</v>
      </c>
      <c r="J52" s="6" t="e">
        <f>#REF!&amp;#REF!</f>
        <v>#REF!</v>
      </c>
    </row>
    <row r="54" spans="9:10" x14ac:dyDescent="0.25">
      <c r="I54" s="6" t="e">
        <f>#REF!&amp;#REF!</f>
        <v>#REF!</v>
      </c>
      <c r="J54" s="6" t="e">
        <f>#REF!&amp;#REF!</f>
        <v>#REF!</v>
      </c>
    </row>
    <row r="55" spans="9:10" x14ac:dyDescent="0.25">
      <c r="I55" s="6" t="e">
        <f>#REF!&amp;#REF!</f>
        <v>#REF!</v>
      </c>
      <c r="J55" s="6" t="e">
        <f>#REF!&amp;#REF!</f>
        <v>#REF!</v>
      </c>
    </row>
    <row r="56" spans="9:10" x14ac:dyDescent="0.25">
      <c r="I56" s="6" t="e">
        <f>#REF!&amp;#REF!</f>
        <v>#REF!</v>
      </c>
      <c r="J56" s="6" t="e">
        <f>#REF!&amp;#REF!</f>
        <v>#REF!</v>
      </c>
    </row>
    <row r="57" spans="9:10" x14ac:dyDescent="0.25">
      <c r="I57" s="6" t="e">
        <f>#REF!&amp;#REF!</f>
        <v>#REF!</v>
      </c>
      <c r="J57" s="6" t="e">
        <f>#REF!&amp;#REF!</f>
        <v>#REF!</v>
      </c>
    </row>
    <row r="58" spans="9:10" x14ac:dyDescent="0.25">
      <c r="I58" s="6" t="e">
        <f>#REF!&amp;#REF!</f>
        <v>#REF!</v>
      </c>
      <c r="J58" s="6" t="e">
        <f>#REF!&amp;#REF!</f>
        <v>#REF!</v>
      </c>
    </row>
    <row r="60" spans="9:10" x14ac:dyDescent="0.25">
      <c r="I60" s="6" t="e">
        <f>#REF!&amp;#REF!</f>
        <v>#REF!</v>
      </c>
      <c r="J60" s="6" t="e">
        <f>#REF!&amp;#REF!</f>
        <v>#REF!</v>
      </c>
    </row>
    <row r="61" spans="9:10" x14ac:dyDescent="0.25">
      <c r="I61" s="6" t="e">
        <f>#REF!&amp;#REF!</f>
        <v>#REF!</v>
      </c>
      <c r="J61" s="6" t="e">
        <f>#REF!&amp;#REF!</f>
        <v>#REF!</v>
      </c>
    </row>
    <row r="62" spans="9:10" x14ac:dyDescent="0.25">
      <c r="I62" s="6" t="e">
        <f>#REF!&amp;#REF!</f>
        <v>#REF!</v>
      </c>
      <c r="J62" s="6" t="e">
        <f>#REF!&amp;#REF!</f>
        <v>#REF!</v>
      </c>
    </row>
    <row r="63" spans="9:10" x14ac:dyDescent="0.25">
      <c r="I63" s="6" t="e">
        <f>#REF!&amp;#REF!</f>
        <v>#REF!</v>
      </c>
      <c r="J63" s="6" t="e">
        <f>#REF!&amp;#REF!</f>
        <v>#REF!</v>
      </c>
    </row>
    <row r="67" spans="12:12" x14ac:dyDescent="0.25">
      <c r="L6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selection activeCell="G67" sqref="G67"/>
    </sheetView>
  </sheetViews>
  <sheetFormatPr defaultRowHeight="15" x14ac:dyDescent="0.25"/>
  <cols>
    <col min="2" max="2" width="29.5703125" customWidth="1"/>
    <col min="5" max="5" width="28.42578125" customWidth="1"/>
    <col min="8" max="8" width="32.5703125" customWidth="1"/>
    <col min="11" max="11" width="27.28515625" customWidth="1"/>
  </cols>
  <sheetData>
    <row r="1" spans="1:11" x14ac:dyDescent="0.25">
      <c r="A1">
        <v>1</v>
      </c>
      <c r="G1">
        <v>2</v>
      </c>
    </row>
    <row r="2" spans="1:11" x14ac:dyDescent="0.25">
      <c r="A2" t="s">
        <v>238</v>
      </c>
      <c r="B2" t="s">
        <v>190</v>
      </c>
      <c r="C2" t="s">
        <v>191</v>
      </c>
      <c r="D2" t="s">
        <v>303</v>
      </c>
      <c r="E2" t="s">
        <v>304</v>
      </c>
      <c r="G2" t="s">
        <v>238</v>
      </c>
      <c r="H2" t="s">
        <v>304</v>
      </c>
      <c r="I2" t="s">
        <v>191</v>
      </c>
      <c r="J2" t="s">
        <v>303</v>
      </c>
      <c r="K2" t="s">
        <v>190</v>
      </c>
    </row>
    <row r="4" spans="1:11" x14ac:dyDescent="0.25">
      <c r="A4">
        <v>1</v>
      </c>
      <c r="B4" t="s">
        <v>55</v>
      </c>
      <c r="C4" t="s">
        <v>305</v>
      </c>
      <c r="D4" t="s">
        <v>306</v>
      </c>
      <c r="E4" t="s">
        <v>307</v>
      </c>
      <c r="G4">
        <v>1</v>
      </c>
      <c r="H4" t="s">
        <v>339</v>
      </c>
      <c r="I4" t="s">
        <v>308</v>
      </c>
      <c r="J4" t="s">
        <v>316</v>
      </c>
      <c r="K4" t="s">
        <v>55</v>
      </c>
    </row>
    <row r="5" spans="1:11" x14ac:dyDescent="0.25">
      <c r="A5">
        <v>2</v>
      </c>
      <c r="B5" t="s">
        <v>137</v>
      </c>
      <c r="C5" t="s">
        <v>308</v>
      </c>
      <c r="D5" t="s">
        <v>309</v>
      </c>
      <c r="E5" t="s">
        <v>18</v>
      </c>
      <c r="G5">
        <v>2</v>
      </c>
      <c r="H5" t="s">
        <v>18</v>
      </c>
      <c r="I5" t="s">
        <v>308</v>
      </c>
      <c r="J5" t="s">
        <v>316</v>
      </c>
      <c r="K5" t="s">
        <v>35</v>
      </c>
    </row>
    <row r="6" spans="1:11" x14ac:dyDescent="0.25">
      <c r="A6">
        <v>3</v>
      </c>
      <c r="B6" t="s">
        <v>64</v>
      </c>
      <c r="C6" t="s">
        <v>305</v>
      </c>
      <c r="D6" t="s">
        <v>310</v>
      </c>
      <c r="E6" t="s">
        <v>311</v>
      </c>
      <c r="G6">
        <v>3</v>
      </c>
      <c r="H6" t="s">
        <v>343</v>
      </c>
      <c r="I6" t="s">
        <v>305</v>
      </c>
      <c r="J6" t="s">
        <v>354</v>
      </c>
      <c r="K6" t="s">
        <v>64</v>
      </c>
    </row>
    <row r="7" spans="1:11" x14ac:dyDescent="0.25">
      <c r="A7">
        <v>4</v>
      </c>
      <c r="B7" t="s">
        <v>109</v>
      </c>
      <c r="C7" t="s">
        <v>308</v>
      </c>
      <c r="D7" t="s">
        <v>312</v>
      </c>
      <c r="E7" t="s">
        <v>313</v>
      </c>
      <c r="G7">
        <v>4</v>
      </c>
      <c r="H7" t="s">
        <v>313</v>
      </c>
      <c r="I7" t="s">
        <v>305</v>
      </c>
      <c r="J7" t="s">
        <v>355</v>
      </c>
      <c r="K7" t="s">
        <v>106</v>
      </c>
    </row>
    <row r="8" spans="1:11" x14ac:dyDescent="0.25">
      <c r="A8">
        <v>5</v>
      </c>
      <c r="B8" t="s">
        <v>151</v>
      </c>
      <c r="C8" t="s">
        <v>305</v>
      </c>
      <c r="D8" t="s">
        <v>314</v>
      </c>
      <c r="E8" t="s">
        <v>315</v>
      </c>
      <c r="G8">
        <v>5</v>
      </c>
      <c r="H8" t="s">
        <v>346</v>
      </c>
      <c r="I8" t="s">
        <v>305</v>
      </c>
      <c r="J8" t="s">
        <v>356</v>
      </c>
      <c r="K8" t="s">
        <v>151</v>
      </c>
    </row>
    <row r="9" spans="1:11" x14ac:dyDescent="0.25">
      <c r="A9">
        <v>6</v>
      </c>
      <c r="B9" t="s">
        <v>129</v>
      </c>
      <c r="C9" t="s">
        <v>308</v>
      </c>
      <c r="D9" t="s">
        <v>316</v>
      </c>
      <c r="E9" t="s">
        <v>317</v>
      </c>
      <c r="G9">
        <v>6</v>
      </c>
      <c r="H9" t="s">
        <v>317</v>
      </c>
      <c r="I9" t="s">
        <v>308</v>
      </c>
      <c r="J9" t="s">
        <v>316</v>
      </c>
      <c r="K9" t="s">
        <v>102</v>
      </c>
    </row>
    <row r="10" spans="1:11" x14ac:dyDescent="0.25">
      <c r="A10">
        <v>7</v>
      </c>
      <c r="B10" t="s">
        <v>145</v>
      </c>
      <c r="C10" t="s">
        <v>308</v>
      </c>
      <c r="D10" t="s">
        <v>318</v>
      </c>
      <c r="E10" t="s">
        <v>319</v>
      </c>
      <c r="G10">
        <v>7</v>
      </c>
      <c r="H10" t="s">
        <v>324</v>
      </c>
      <c r="I10" t="s">
        <v>305</v>
      </c>
      <c r="J10" t="s">
        <v>335</v>
      </c>
      <c r="K10" t="s">
        <v>127</v>
      </c>
    </row>
    <row r="11" spans="1:11" x14ac:dyDescent="0.25">
      <c r="A11">
        <v>8</v>
      </c>
      <c r="B11" t="s">
        <v>111</v>
      </c>
      <c r="C11" t="s">
        <v>305</v>
      </c>
      <c r="D11" t="s">
        <v>306</v>
      </c>
      <c r="E11" t="s">
        <v>320</v>
      </c>
      <c r="G11">
        <v>8</v>
      </c>
      <c r="H11" t="s">
        <v>327</v>
      </c>
      <c r="I11" t="s">
        <v>308</v>
      </c>
      <c r="J11" t="s">
        <v>312</v>
      </c>
      <c r="K11" t="s">
        <v>95</v>
      </c>
    </row>
    <row r="12" spans="1:11" x14ac:dyDescent="0.25">
      <c r="A12">
        <v>9</v>
      </c>
      <c r="B12" t="s">
        <v>48</v>
      </c>
      <c r="C12" t="s">
        <v>308</v>
      </c>
      <c r="D12" t="s">
        <v>321</v>
      </c>
      <c r="E12" t="s">
        <v>322</v>
      </c>
      <c r="G12">
        <v>9</v>
      </c>
      <c r="H12" t="s">
        <v>351</v>
      </c>
      <c r="I12" t="s">
        <v>305</v>
      </c>
      <c r="J12" t="s">
        <v>331</v>
      </c>
      <c r="K12" t="s">
        <v>39</v>
      </c>
    </row>
    <row r="13" spans="1:11" x14ac:dyDescent="0.25">
      <c r="A13">
        <v>10</v>
      </c>
      <c r="B13" t="s">
        <v>80</v>
      </c>
      <c r="C13" t="s">
        <v>308</v>
      </c>
      <c r="D13" t="s">
        <v>323</v>
      </c>
      <c r="E13" t="s">
        <v>324</v>
      </c>
      <c r="G13">
        <v>10</v>
      </c>
      <c r="H13" t="s">
        <v>330</v>
      </c>
      <c r="I13" t="s">
        <v>305</v>
      </c>
      <c r="J13" t="s">
        <v>357</v>
      </c>
      <c r="K13" t="s">
        <v>121</v>
      </c>
    </row>
    <row r="14" spans="1:11" x14ac:dyDescent="0.25">
      <c r="A14">
        <v>11</v>
      </c>
      <c r="B14" t="s">
        <v>15</v>
      </c>
      <c r="C14" t="s">
        <v>308</v>
      </c>
      <c r="D14" t="s">
        <v>309</v>
      </c>
      <c r="E14" t="s">
        <v>325</v>
      </c>
      <c r="G14">
        <v>11</v>
      </c>
      <c r="H14" t="s">
        <v>319</v>
      </c>
      <c r="I14" t="s">
        <v>305</v>
      </c>
      <c r="J14" t="s">
        <v>358</v>
      </c>
      <c r="K14" t="s">
        <v>74</v>
      </c>
    </row>
    <row r="15" spans="1:11" x14ac:dyDescent="0.25">
      <c r="A15">
        <v>12</v>
      </c>
      <c r="B15" t="s">
        <v>123</v>
      </c>
      <c r="C15" t="s">
        <v>308</v>
      </c>
      <c r="D15" t="s">
        <v>326</v>
      </c>
      <c r="E15" t="s">
        <v>327</v>
      </c>
      <c r="G15">
        <v>12</v>
      </c>
      <c r="H15" t="s">
        <v>359</v>
      </c>
      <c r="I15" t="s">
        <v>308</v>
      </c>
      <c r="J15" t="s">
        <v>360</v>
      </c>
      <c r="K15" t="s">
        <v>111</v>
      </c>
    </row>
    <row r="16" spans="1:11" x14ac:dyDescent="0.25">
      <c r="A16">
        <v>13</v>
      </c>
      <c r="B16" t="s">
        <v>39</v>
      </c>
      <c r="C16" t="s">
        <v>305</v>
      </c>
      <c r="D16" t="s">
        <v>328</v>
      </c>
      <c r="E16" t="s">
        <v>329</v>
      </c>
      <c r="G16">
        <v>13</v>
      </c>
      <c r="H16" t="s">
        <v>337</v>
      </c>
      <c r="I16" t="s">
        <v>305</v>
      </c>
      <c r="J16" t="s">
        <v>340</v>
      </c>
      <c r="K16" t="s">
        <v>98</v>
      </c>
    </row>
    <row r="17" spans="1:11" x14ac:dyDescent="0.25">
      <c r="A17">
        <v>14</v>
      </c>
      <c r="B17" t="s">
        <v>171</v>
      </c>
      <c r="C17" t="s">
        <v>308</v>
      </c>
      <c r="D17" t="s">
        <v>309</v>
      </c>
      <c r="E17" t="s">
        <v>330</v>
      </c>
      <c r="G17">
        <v>14</v>
      </c>
      <c r="H17" t="s">
        <v>325</v>
      </c>
      <c r="I17" t="s">
        <v>308</v>
      </c>
      <c r="J17" t="s">
        <v>350</v>
      </c>
      <c r="K17" t="s">
        <v>77</v>
      </c>
    </row>
    <row r="18" spans="1:11" x14ac:dyDescent="0.25">
      <c r="A18">
        <v>15</v>
      </c>
      <c r="B18" t="s">
        <v>74</v>
      </c>
      <c r="C18" t="s">
        <v>305</v>
      </c>
      <c r="D18" t="s">
        <v>331</v>
      </c>
      <c r="E18" t="s">
        <v>332</v>
      </c>
      <c r="G18">
        <v>15</v>
      </c>
      <c r="H18" t="s">
        <v>361</v>
      </c>
      <c r="I18" t="s">
        <v>305</v>
      </c>
      <c r="J18" t="s">
        <v>328</v>
      </c>
      <c r="K18" t="s">
        <v>145</v>
      </c>
    </row>
    <row r="19" spans="1:11" x14ac:dyDescent="0.25">
      <c r="A19">
        <v>16</v>
      </c>
      <c r="B19" t="s">
        <v>83</v>
      </c>
      <c r="C19" t="s">
        <v>305</v>
      </c>
      <c r="D19" t="s">
        <v>333</v>
      </c>
      <c r="E19" t="s">
        <v>334</v>
      </c>
      <c r="G19">
        <v>16</v>
      </c>
      <c r="H19" t="s">
        <v>320</v>
      </c>
      <c r="I19" t="s">
        <v>305</v>
      </c>
      <c r="J19" t="s">
        <v>362</v>
      </c>
      <c r="K19" t="s">
        <v>153</v>
      </c>
    </row>
    <row r="20" spans="1:11" x14ac:dyDescent="0.25">
      <c r="A20">
        <v>17</v>
      </c>
      <c r="B20" t="s">
        <v>147</v>
      </c>
      <c r="C20" t="s">
        <v>305</v>
      </c>
      <c r="D20" t="s">
        <v>335</v>
      </c>
      <c r="E20" t="s">
        <v>336</v>
      </c>
      <c r="G20">
        <v>17</v>
      </c>
      <c r="H20" t="s">
        <v>336</v>
      </c>
      <c r="I20" t="s">
        <v>308</v>
      </c>
      <c r="J20" t="s">
        <v>321</v>
      </c>
      <c r="K20" t="s">
        <v>48</v>
      </c>
    </row>
    <row r="21" spans="1:11" x14ac:dyDescent="0.25">
      <c r="A21">
        <v>18</v>
      </c>
      <c r="B21" t="s">
        <v>142</v>
      </c>
      <c r="C21" t="s">
        <v>308</v>
      </c>
      <c r="D21" t="s">
        <v>312</v>
      </c>
      <c r="E21" t="s">
        <v>337</v>
      </c>
      <c r="G21">
        <v>18</v>
      </c>
      <c r="H21" t="s">
        <v>363</v>
      </c>
      <c r="I21" t="s">
        <v>305</v>
      </c>
      <c r="J21" t="s">
        <v>314</v>
      </c>
      <c r="K21" t="s">
        <v>142</v>
      </c>
    </row>
    <row r="22" spans="1:11" x14ac:dyDescent="0.25">
      <c r="A22">
        <v>19</v>
      </c>
      <c r="B22" t="s">
        <v>77</v>
      </c>
      <c r="C22" t="s">
        <v>305</v>
      </c>
      <c r="D22" t="s">
        <v>333</v>
      </c>
      <c r="E22" t="s">
        <v>338</v>
      </c>
      <c r="G22">
        <v>19</v>
      </c>
      <c r="H22" t="s">
        <v>334</v>
      </c>
      <c r="I22" t="s">
        <v>305</v>
      </c>
      <c r="J22" t="s">
        <v>364</v>
      </c>
      <c r="K22" t="s">
        <v>135</v>
      </c>
    </row>
    <row r="23" spans="1:11" x14ac:dyDescent="0.25">
      <c r="A23">
        <v>20</v>
      </c>
      <c r="B23" t="s">
        <v>140</v>
      </c>
      <c r="C23" t="s">
        <v>308</v>
      </c>
      <c r="D23" t="s">
        <v>326</v>
      </c>
      <c r="E23" t="s">
        <v>339</v>
      </c>
      <c r="G23">
        <v>20</v>
      </c>
      <c r="H23" t="s">
        <v>307</v>
      </c>
      <c r="I23" t="s">
        <v>308</v>
      </c>
      <c r="J23" t="s">
        <v>365</v>
      </c>
      <c r="K23" t="s">
        <v>140</v>
      </c>
    </row>
    <row r="24" spans="1:11" x14ac:dyDescent="0.25">
      <c r="A24">
        <v>21</v>
      </c>
      <c r="B24" t="s">
        <v>35</v>
      </c>
      <c r="C24" t="s">
        <v>305</v>
      </c>
      <c r="D24" t="s">
        <v>340</v>
      </c>
      <c r="E24" t="s">
        <v>341</v>
      </c>
      <c r="G24">
        <v>21</v>
      </c>
      <c r="H24" t="s">
        <v>341</v>
      </c>
      <c r="I24" t="s">
        <v>308</v>
      </c>
      <c r="J24" t="s">
        <v>321</v>
      </c>
      <c r="K24" t="s">
        <v>137</v>
      </c>
    </row>
    <row r="25" spans="1:11" x14ac:dyDescent="0.25">
      <c r="A25">
        <v>22</v>
      </c>
      <c r="B25" t="s">
        <v>174</v>
      </c>
      <c r="C25" t="s">
        <v>308</v>
      </c>
      <c r="D25" t="s">
        <v>342</v>
      </c>
      <c r="E25" t="s">
        <v>343</v>
      </c>
      <c r="G25">
        <v>22</v>
      </c>
      <c r="H25" t="s">
        <v>311</v>
      </c>
      <c r="I25" t="s">
        <v>305</v>
      </c>
      <c r="J25" t="s">
        <v>314</v>
      </c>
      <c r="K25" t="s">
        <v>174</v>
      </c>
    </row>
    <row r="26" spans="1:11" x14ac:dyDescent="0.25">
      <c r="A26">
        <v>23</v>
      </c>
      <c r="B26" t="s">
        <v>106</v>
      </c>
      <c r="C26" t="s">
        <v>305</v>
      </c>
      <c r="D26" t="s">
        <v>335</v>
      </c>
      <c r="E26" t="s">
        <v>344</v>
      </c>
      <c r="G26">
        <v>23</v>
      </c>
      <c r="H26" t="s">
        <v>344</v>
      </c>
      <c r="I26" t="s">
        <v>308</v>
      </c>
      <c r="J26" t="s">
        <v>366</v>
      </c>
      <c r="K26" t="s">
        <v>109</v>
      </c>
    </row>
    <row r="27" spans="1:11" x14ac:dyDescent="0.25">
      <c r="A27">
        <v>24</v>
      </c>
      <c r="B27" t="s">
        <v>180</v>
      </c>
      <c r="C27" t="s">
        <v>308</v>
      </c>
      <c r="D27" t="s">
        <v>345</v>
      </c>
      <c r="E27" t="s">
        <v>346</v>
      </c>
      <c r="G27">
        <v>24</v>
      </c>
      <c r="H27" t="s">
        <v>315</v>
      </c>
      <c r="I27" t="s">
        <v>305</v>
      </c>
      <c r="J27" t="s">
        <v>335</v>
      </c>
      <c r="K27" t="s">
        <v>180</v>
      </c>
    </row>
    <row r="28" spans="1:11" x14ac:dyDescent="0.25">
      <c r="A28">
        <v>25</v>
      </c>
      <c r="B28" t="s">
        <v>102</v>
      </c>
      <c r="C28" t="s">
        <v>305</v>
      </c>
      <c r="D28" t="s">
        <v>335</v>
      </c>
      <c r="E28" t="s">
        <v>347</v>
      </c>
      <c r="G28">
        <v>25</v>
      </c>
      <c r="H28" t="s">
        <v>347</v>
      </c>
      <c r="I28" t="s">
        <v>305</v>
      </c>
      <c r="J28" t="s">
        <v>340</v>
      </c>
      <c r="K28" t="s">
        <v>129</v>
      </c>
    </row>
    <row r="29" spans="1:11" x14ac:dyDescent="0.25">
      <c r="A29">
        <v>26</v>
      </c>
      <c r="B29" t="s">
        <v>183</v>
      </c>
      <c r="C29" t="s">
        <v>308</v>
      </c>
      <c r="D29" t="s">
        <v>321</v>
      </c>
      <c r="E29" t="s">
        <v>348</v>
      </c>
      <c r="G29">
        <v>26</v>
      </c>
      <c r="H29" t="s">
        <v>367</v>
      </c>
      <c r="I29" t="s">
        <v>305</v>
      </c>
      <c r="J29" t="s">
        <v>358</v>
      </c>
      <c r="K29" t="s">
        <v>183</v>
      </c>
    </row>
    <row r="30" spans="1:11" x14ac:dyDescent="0.25">
      <c r="A30">
        <v>27</v>
      </c>
      <c r="B30" t="s">
        <v>95</v>
      </c>
      <c r="C30" t="s">
        <v>305</v>
      </c>
      <c r="D30" t="s">
        <v>314</v>
      </c>
      <c r="E30" t="s">
        <v>349</v>
      </c>
      <c r="G30">
        <v>27</v>
      </c>
      <c r="H30" t="s">
        <v>349</v>
      </c>
      <c r="I30" t="s">
        <v>308</v>
      </c>
      <c r="J30" t="s">
        <v>318</v>
      </c>
      <c r="K30" t="s">
        <v>123</v>
      </c>
    </row>
    <row r="31" spans="1:11" x14ac:dyDescent="0.25">
      <c r="A31">
        <v>28</v>
      </c>
      <c r="B31" t="s">
        <v>176</v>
      </c>
      <c r="C31" t="s">
        <v>308</v>
      </c>
      <c r="D31" t="s">
        <v>350</v>
      </c>
      <c r="E31" t="s">
        <v>351</v>
      </c>
      <c r="G31">
        <v>28</v>
      </c>
      <c r="H31" t="s">
        <v>329</v>
      </c>
      <c r="I31" t="s">
        <v>305</v>
      </c>
      <c r="J31" t="s">
        <v>331</v>
      </c>
      <c r="K31" t="s">
        <v>176</v>
      </c>
    </row>
    <row r="32" spans="1:11" x14ac:dyDescent="0.25">
      <c r="A32">
        <v>29</v>
      </c>
      <c r="B32" t="s">
        <v>121</v>
      </c>
      <c r="C32" t="s">
        <v>305</v>
      </c>
      <c r="D32" t="s">
        <v>352</v>
      </c>
      <c r="E32" t="s">
        <v>353</v>
      </c>
      <c r="G32">
        <v>29</v>
      </c>
      <c r="H32" t="s">
        <v>353</v>
      </c>
      <c r="I32" t="s">
        <v>308</v>
      </c>
      <c r="J32" t="s">
        <v>309</v>
      </c>
      <c r="K32" t="s">
        <v>171</v>
      </c>
    </row>
    <row r="34" spans="1:11" x14ac:dyDescent="0.25">
      <c r="A34">
        <v>3</v>
      </c>
      <c r="G34">
        <v>4</v>
      </c>
    </row>
    <row r="35" spans="1:11" x14ac:dyDescent="0.25">
      <c r="A35" t="s">
        <v>238</v>
      </c>
      <c r="B35" t="s">
        <v>190</v>
      </c>
      <c r="C35" t="s">
        <v>191</v>
      </c>
      <c r="D35" t="s">
        <v>303</v>
      </c>
      <c r="E35" t="s">
        <v>304</v>
      </c>
      <c r="G35" t="s">
        <v>238</v>
      </c>
      <c r="H35" t="s">
        <v>304</v>
      </c>
      <c r="I35" t="s">
        <v>191</v>
      </c>
      <c r="J35" t="s">
        <v>303</v>
      </c>
      <c r="K35" t="s">
        <v>190</v>
      </c>
    </row>
    <row r="37" spans="1:11" x14ac:dyDescent="0.25">
      <c r="A37">
        <v>1</v>
      </c>
      <c r="B37" t="s">
        <v>55</v>
      </c>
      <c r="C37" t="s">
        <v>305</v>
      </c>
      <c r="D37" t="s">
        <v>368</v>
      </c>
      <c r="E37" t="s">
        <v>343</v>
      </c>
      <c r="G37">
        <v>1</v>
      </c>
      <c r="H37" t="s">
        <v>381</v>
      </c>
      <c r="I37" t="s">
        <v>308</v>
      </c>
      <c r="J37" t="s">
        <v>382</v>
      </c>
      <c r="K37" t="s">
        <v>35</v>
      </c>
    </row>
    <row r="38" spans="1:11" x14ac:dyDescent="0.25">
      <c r="A38">
        <v>2</v>
      </c>
      <c r="B38" t="s">
        <v>44</v>
      </c>
      <c r="C38" t="s">
        <v>305</v>
      </c>
      <c r="D38" t="s">
        <v>364</v>
      </c>
      <c r="E38" t="s">
        <v>346</v>
      </c>
      <c r="G38">
        <v>2</v>
      </c>
      <c r="H38" t="s">
        <v>383</v>
      </c>
      <c r="I38" t="s">
        <v>308</v>
      </c>
      <c r="J38" t="s">
        <v>326</v>
      </c>
      <c r="K38" t="s">
        <v>44</v>
      </c>
    </row>
    <row r="39" spans="1:11" x14ac:dyDescent="0.25">
      <c r="A39">
        <v>3</v>
      </c>
      <c r="B39" t="s">
        <v>102</v>
      </c>
      <c r="C39" t="s">
        <v>308</v>
      </c>
      <c r="D39" t="s">
        <v>309</v>
      </c>
      <c r="E39" t="s">
        <v>324</v>
      </c>
      <c r="G39">
        <v>3</v>
      </c>
      <c r="H39" t="s">
        <v>324</v>
      </c>
      <c r="I39" t="s">
        <v>308</v>
      </c>
      <c r="J39" t="s">
        <v>350</v>
      </c>
      <c r="K39" t="s">
        <v>30</v>
      </c>
    </row>
    <row r="40" spans="1:11" x14ac:dyDescent="0.25">
      <c r="A40">
        <v>4</v>
      </c>
      <c r="B40" t="s">
        <v>95</v>
      </c>
      <c r="C40" t="s">
        <v>305</v>
      </c>
      <c r="D40" t="s">
        <v>352</v>
      </c>
      <c r="E40" t="s">
        <v>330</v>
      </c>
      <c r="G40">
        <v>4</v>
      </c>
      <c r="H40" t="s">
        <v>370</v>
      </c>
      <c r="I40" t="s">
        <v>305</v>
      </c>
      <c r="J40" t="s">
        <v>306</v>
      </c>
      <c r="K40" t="s">
        <v>93</v>
      </c>
    </row>
    <row r="41" spans="1:11" x14ac:dyDescent="0.25">
      <c r="A41">
        <v>5</v>
      </c>
      <c r="B41" t="s">
        <v>66</v>
      </c>
      <c r="C41" t="s">
        <v>308</v>
      </c>
      <c r="D41" t="s">
        <v>350</v>
      </c>
      <c r="E41" t="s">
        <v>351</v>
      </c>
      <c r="G41">
        <v>5</v>
      </c>
      <c r="H41" t="s">
        <v>18</v>
      </c>
      <c r="I41" t="s">
        <v>305</v>
      </c>
      <c r="J41" t="s">
        <v>352</v>
      </c>
      <c r="K41" t="s">
        <v>66</v>
      </c>
    </row>
    <row r="42" spans="1:11" x14ac:dyDescent="0.25">
      <c r="A42">
        <v>6</v>
      </c>
      <c r="B42" t="s">
        <v>77</v>
      </c>
      <c r="C42" t="s">
        <v>308</v>
      </c>
      <c r="D42" t="s">
        <v>326</v>
      </c>
      <c r="E42" t="s">
        <v>319</v>
      </c>
      <c r="G42">
        <v>6</v>
      </c>
      <c r="H42" t="s">
        <v>317</v>
      </c>
      <c r="I42" t="s">
        <v>308</v>
      </c>
      <c r="J42" t="s">
        <v>366</v>
      </c>
      <c r="K42" t="s">
        <v>77</v>
      </c>
    </row>
    <row r="43" spans="1:11" x14ac:dyDescent="0.25">
      <c r="A43">
        <v>7</v>
      </c>
      <c r="B43" t="s">
        <v>35</v>
      </c>
      <c r="C43" t="s">
        <v>305</v>
      </c>
      <c r="D43" t="s">
        <v>340</v>
      </c>
      <c r="E43" t="s">
        <v>361</v>
      </c>
      <c r="G43">
        <v>7</v>
      </c>
      <c r="H43" t="s">
        <v>339</v>
      </c>
      <c r="I43" t="s">
        <v>305</v>
      </c>
      <c r="J43" t="s">
        <v>364</v>
      </c>
      <c r="K43" t="s">
        <v>85</v>
      </c>
    </row>
    <row r="44" spans="1:11" x14ac:dyDescent="0.25">
      <c r="A44">
        <v>8</v>
      </c>
      <c r="B44" t="s">
        <v>111</v>
      </c>
      <c r="C44" t="s">
        <v>308</v>
      </c>
      <c r="D44" t="s">
        <v>369</v>
      </c>
      <c r="E44" t="s">
        <v>18</v>
      </c>
      <c r="G44">
        <v>8</v>
      </c>
      <c r="H44" t="s">
        <v>343</v>
      </c>
      <c r="I44" t="s">
        <v>308</v>
      </c>
      <c r="J44" t="s">
        <v>384</v>
      </c>
      <c r="K44" t="s">
        <v>48</v>
      </c>
    </row>
    <row r="45" spans="1:11" x14ac:dyDescent="0.25">
      <c r="A45">
        <v>9</v>
      </c>
      <c r="B45" t="s">
        <v>127</v>
      </c>
      <c r="C45" t="s">
        <v>308</v>
      </c>
      <c r="D45" t="s">
        <v>316</v>
      </c>
      <c r="E45" t="s">
        <v>370</v>
      </c>
      <c r="G45">
        <v>9</v>
      </c>
      <c r="H45" t="s">
        <v>363</v>
      </c>
      <c r="I45" t="s">
        <v>305</v>
      </c>
      <c r="J45" t="s">
        <v>368</v>
      </c>
      <c r="K45" t="s">
        <v>106</v>
      </c>
    </row>
    <row r="46" spans="1:11" x14ac:dyDescent="0.25">
      <c r="A46">
        <v>10</v>
      </c>
      <c r="B46" t="s">
        <v>151</v>
      </c>
      <c r="C46" t="s">
        <v>308</v>
      </c>
      <c r="D46" t="s">
        <v>371</v>
      </c>
      <c r="E46" t="s">
        <v>372</v>
      </c>
      <c r="G46">
        <v>10</v>
      </c>
      <c r="H46" t="s">
        <v>346</v>
      </c>
      <c r="I46" t="s">
        <v>308</v>
      </c>
      <c r="J46" t="s">
        <v>369</v>
      </c>
      <c r="K46" t="s">
        <v>39</v>
      </c>
    </row>
    <row r="47" spans="1:11" x14ac:dyDescent="0.25">
      <c r="A47">
        <v>11</v>
      </c>
      <c r="B47" t="s">
        <v>137</v>
      </c>
      <c r="C47" t="s">
        <v>308</v>
      </c>
      <c r="D47" t="s">
        <v>371</v>
      </c>
      <c r="E47" t="s">
        <v>317</v>
      </c>
      <c r="G47">
        <v>11</v>
      </c>
      <c r="H47" t="s">
        <v>330</v>
      </c>
      <c r="I47" t="s">
        <v>305</v>
      </c>
      <c r="J47" t="s">
        <v>385</v>
      </c>
      <c r="K47" t="s">
        <v>102</v>
      </c>
    </row>
    <row r="48" spans="1:11" x14ac:dyDescent="0.25">
      <c r="A48">
        <v>12</v>
      </c>
      <c r="B48" t="s">
        <v>85</v>
      </c>
      <c r="C48" t="s">
        <v>305</v>
      </c>
      <c r="D48" t="s">
        <v>357</v>
      </c>
      <c r="E48" t="s">
        <v>311</v>
      </c>
      <c r="G48">
        <v>12</v>
      </c>
      <c r="H48" t="s">
        <v>372</v>
      </c>
      <c r="I48" t="s">
        <v>308</v>
      </c>
      <c r="J48" t="s">
        <v>321</v>
      </c>
      <c r="K48" t="s">
        <v>74</v>
      </c>
    </row>
    <row r="49" spans="1:11" x14ac:dyDescent="0.25">
      <c r="A49">
        <v>13</v>
      </c>
      <c r="B49" t="s">
        <v>48</v>
      </c>
      <c r="C49" t="s">
        <v>305</v>
      </c>
      <c r="D49" t="s">
        <v>368</v>
      </c>
      <c r="E49" t="s">
        <v>373</v>
      </c>
      <c r="G49">
        <v>13</v>
      </c>
      <c r="H49" t="s">
        <v>334</v>
      </c>
      <c r="I49" t="s">
        <v>305</v>
      </c>
      <c r="J49" t="s">
        <v>386</v>
      </c>
      <c r="K49" t="s">
        <v>111</v>
      </c>
    </row>
    <row r="50" spans="1:11" x14ac:dyDescent="0.25">
      <c r="A50">
        <v>14</v>
      </c>
      <c r="B50" t="s">
        <v>149</v>
      </c>
      <c r="C50" t="s">
        <v>308</v>
      </c>
      <c r="D50" t="s">
        <v>350</v>
      </c>
      <c r="E50" t="s">
        <v>363</v>
      </c>
      <c r="G50">
        <v>14</v>
      </c>
      <c r="H50" t="s">
        <v>359</v>
      </c>
      <c r="I50" t="s">
        <v>308</v>
      </c>
      <c r="J50" t="s">
        <v>316</v>
      </c>
      <c r="K50" t="s">
        <v>83</v>
      </c>
    </row>
    <row r="51" spans="1:11" x14ac:dyDescent="0.25">
      <c r="A51">
        <v>15</v>
      </c>
      <c r="B51" t="s">
        <v>98</v>
      </c>
      <c r="C51" t="s">
        <v>305</v>
      </c>
      <c r="D51" t="s">
        <v>355</v>
      </c>
      <c r="E51" t="s">
        <v>327</v>
      </c>
      <c r="G51">
        <v>15</v>
      </c>
      <c r="H51" t="s">
        <v>322</v>
      </c>
      <c r="I51" t="s">
        <v>305</v>
      </c>
      <c r="J51" t="s">
        <v>331</v>
      </c>
      <c r="K51" t="s">
        <v>151</v>
      </c>
    </row>
    <row r="52" spans="1:11" x14ac:dyDescent="0.25">
      <c r="A52">
        <v>16</v>
      </c>
      <c r="B52" t="s">
        <v>39</v>
      </c>
      <c r="C52" t="s">
        <v>305</v>
      </c>
      <c r="D52" t="s">
        <v>356</v>
      </c>
      <c r="E52" t="s">
        <v>367</v>
      </c>
      <c r="G52">
        <v>16</v>
      </c>
      <c r="H52" t="s">
        <v>325</v>
      </c>
      <c r="I52" t="s">
        <v>305</v>
      </c>
      <c r="J52" t="s">
        <v>357</v>
      </c>
      <c r="K52" t="s">
        <v>145</v>
      </c>
    </row>
    <row r="53" spans="1:11" x14ac:dyDescent="0.25">
      <c r="A53">
        <v>17</v>
      </c>
      <c r="B53" t="s">
        <v>74</v>
      </c>
      <c r="C53" t="s">
        <v>305</v>
      </c>
      <c r="D53" t="s">
        <v>335</v>
      </c>
      <c r="E53" t="s">
        <v>325</v>
      </c>
      <c r="G53">
        <v>17</v>
      </c>
      <c r="H53" t="s">
        <v>327</v>
      </c>
      <c r="I53" t="s">
        <v>305</v>
      </c>
      <c r="J53" t="s">
        <v>368</v>
      </c>
      <c r="K53" t="s">
        <v>156</v>
      </c>
    </row>
    <row r="54" spans="1:11" x14ac:dyDescent="0.25">
      <c r="A54">
        <v>18</v>
      </c>
      <c r="B54" t="s">
        <v>123</v>
      </c>
      <c r="C54" t="s">
        <v>308</v>
      </c>
      <c r="D54" t="s">
        <v>371</v>
      </c>
      <c r="E54" t="s">
        <v>334</v>
      </c>
      <c r="G54">
        <v>18</v>
      </c>
      <c r="H54" t="s">
        <v>348</v>
      </c>
      <c r="I54" t="s">
        <v>308</v>
      </c>
      <c r="J54" t="s">
        <v>309</v>
      </c>
      <c r="K54" t="s">
        <v>123</v>
      </c>
    </row>
    <row r="55" spans="1:11" x14ac:dyDescent="0.25">
      <c r="A55">
        <v>19</v>
      </c>
      <c r="B55" t="s">
        <v>156</v>
      </c>
      <c r="C55" t="s">
        <v>308</v>
      </c>
      <c r="D55" t="s">
        <v>309</v>
      </c>
      <c r="E55" t="s">
        <v>359</v>
      </c>
      <c r="G55">
        <v>19</v>
      </c>
      <c r="H55" t="s">
        <v>307</v>
      </c>
      <c r="I55" t="s">
        <v>305</v>
      </c>
      <c r="J55" t="s">
        <v>387</v>
      </c>
      <c r="K55" t="s">
        <v>171</v>
      </c>
    </row>
    <row r="56" spans="1:11" x14ac:dyDescent="0.25">
      <c r="A56">
        <v>20</v>
      </c>
      <c r="B56" t="s">
        <v>171</v>
      </c>
      <c r="C56" t="s">
        <v>308</v>
      </c>
      <c r="D56" t="s">
        <v>321</v>
      </c>
      <c r="E56" t="s">
        <v>339</v>
      </c>
      <c r="G56">
        <v>20</v>
      </c>
      <c r="H56" t="s">
        <v>332</v>
      </c>
      <c r="I56" t="s">
        <v>308</v>
      </c>
      <c r="J56" t="s">
        <v>366</v>
      </c>
      <c r="K56" t="s">
        <v>137</v>
      </c>
    </row>
    <row r="57" spans="1:11" x14ac:dyDescent="0.25">
      <c r="A57">
        <v>21</v>
      </c>
      <c r="B57" t="s">
        <v>106</v>
      </c>
      <c r="C57" t="s">
        <v>305</v>
      </c>
      <c r="D57" t="s">
        <v>335</v>
      </c>
      <c r="E57" t="s">
        <v>374</v>
      </c>
      <c r="G57">
        <v>21</v>
      </c>
      <c r="H57" t="s">
        <v>311</v>
      </c>
      <c r="I57" t="s">
        <v>305</v>
      </c>
      <c r="J57" t="s">
        <v>328</v>
      </c>
      <c r="K57" t="s">
        <v>169</v>
      </c>
    </row>
    <row r="58" spans="1:11" x14ac:dyDescent="0.25">
      <c r="A58">
        <v>22</v>
      </c>
      <c r="B58" t="s">
        <v>132</v>
      </c>
      <c r="C58" t="s">
        <v>308</v>
      </c>
      <c r="D58" t="s">
        <v>375</v>
      </c>
      <c r="E58" t="s">
        <v>307</v>
      </c>
      <c r="G58">
        <v>22</v>
      </c>
      <c r="H58" t="s">
        <v>373</v>
      </c>
      <c r="I58" t="s">
        <v>305</v>
      </c>
      <c r="J58" t="s">
        <v>357</v>
      </c>
      <c r="K58" t="s">
        <v>142</v>
      </c>
    </row>
    <row r="59" spans="1:11" x14ac:dyDescent="0.25">
      <c r="A59">
        <v>23</v>
      </c>
      <c r="B59" t="s">
        <v>145</v>
      </c>
      <c r="C59" t="s">
        <v>305</v>
      </c>
      <c r="D59" t="s">
        <v>328</v>
      </c>
      <c r="E59" t="s">
        <v>376</v>
      </c>
      <c r="G59">
        <v>23</v>
      </c>
      <c r="H59" t="s">
        <v>338</v>
      </c>
      <c r="I59" t="s">
        <v>305</v>
      </c>
      <c r="J59" t="s">
        <v>368</v>
      </c>
      <c r="K59" t="s">
        <v>149</v>
      </c>
    </row>
    <row r="60" spans="1:11" x14ac:dyDescent="0.25">
      <c r="A60">
        <v>24</v>
      </c>
      <c r="B60" t="s">
        <v>129</v>
      </c>
      <c r="C60" t="s">
        <v>305</v>
      </c>
      <c r="D60" t="s">
        <v>333</v>
      </c>
      <c r="E60" t="s">
        <v>344</v>
      </c>
      <c r="G60">
        <v>24</v>
      </c>
      <c r="H60" t="s">
        <v>374</v>
      </c>
      <c r="I60" t="s">
        <v>308</v>
      </c>
      <c r="J60" t="s">
        <v>316</v>
      </c>
      <c r="K60" t="s">
        <v>129</v>
      </c>
    </row>
    <row r="61" spans="1:11" x14ac:dyDescent="0.25">
      <c r="A61">
        <v>25</v>
      </c>
      <c r="B61" t="s">
        <v>153</v>
      </c>
      <c r="C61" t="s">
        <v>305</v>
      </c>
      <c r="D61" t="s">
        <v>368</v>
      </c>
      <c r="E61" t="s">
        <v>377</v>
      </c>
      <c r="G61">
        <v>25</v>
      </c>
      <c r="H61" t="s">
        <v>367</v>
      </c>
      <c r="I61" t="s">
        <v>305</v>
      </c>
      <c r="J61" t="s">
        <v>357</v>
      </c>
      <c r="K61" t="s">
        <v>132</v>
      </c>
    </row>
    <row r="62" spans="1:11" x14ac:dyDescent="0.25">
      <c r="A62">
        <v>26</v>
      </c>
      <c r="B62" t="s">
        <v>183</v>
      </c>
      <c r="C62" t="s">
        <v>308</v>
      </c>
      <c r="D62" t="s">
        <v>378</v>
      </c>
      <c r="E62" t="s">
        <v>336</v>
      </c>
      <c r="G62">
        <v>26</v>
      </c>
      <c r="H62" t="s">
        <v>376</v>
      </c>
      <c r="I62" t="s">
        <v>308</v>
      </c>
      <c r="J62" t="s">
        <v>316</v>
      </c>
      <c r="K62" t="s">
        <v>162</v>
      </c>
    </row>
    <row r="63" spans="1:11" x14ac:dyDescent="0.25">
      <c r="A63">
        <v>27</v>
      </c>
      <c r="B63" t="s">
        <v>142</v>
      </c>
      <c r="C63" t="s">
        <v>305</v>
      </c>
      <c r="D63" t="s">
        <v>379</v>
      </c>
      <c r="E63" t="s">
        <v>349</v>
      </c>
      <c r="G63">
        <v>27</v>
      </c>
      <c r="H63" t="s">
        <v>344</v>
      </c>
      <c r="I63" t="s">
        <v>305</v>
      </c>
      <c r="J63" t="s">
        <v>357</v>
      </c>
      <c r="K63" t="s">
        <v>165</v>
      </c>
    </row>
    <row r="64" spans="1:11" x14ac:dyDescent="0.25">
      <c r="A64">
        <v>28</v>
      </c>
      <c r="B64" t="s">
        <v>135</v>
      </c>
      <c r="C64" t="s">
        <v>305</v>
      </c>
      <c r="D64" t="s">
        <v>368</v>
      </c>
      <c r="E64" t="s">
        <v>380</v>
      </c>
      <c r="G64">
        <v>28</v>
      </c>
      <c r="H64" t="s">
        <v>377</v>
      </c>
      <c r="I64" t="s">
        <v>305</v>
      </c>
      <c r="J64" t="s">
        <v>368</v>
      </c>
      <c r="K64" t="s">
        <v>176</v>
      </c>
    </row>
    <row r="65" spans="1:11" x14ac:dyDescent="0.25">
      <c r="A65">
        <v>29</v>
      </c>
      <c r="B65" t="s">
        <v>162</v>
      </c>
      <c r="C65" t="s">
        <v>305</v>
      </c>
      <c r="D65" t="s">
        <v>352</v>
      </c>
      <c r="E65" t="s">
        <v>353</v>
      </c>
      <c r="G65">
        <v>29</v>
      </c>
      <c r="H65" t="s">
        <v>353</v>
      </c>
      <c r="I65" t="s">
        <v>308</v>
      </c>
      <c r="J65" t="s">
        <v>309</v>
      </c>
      <c r="K65" t="s">
        <v>183</v>
      </c>
    </row>
    <row r="67" spans="1:11" x14ac:dyDescent="0.25">
      <c r="A67">
        <v>5</v>
      </c>
      <c r="G67">
        <v>6</v>
      </c>
    </row>
    <row r="68" spans="1:11" x14ac:dyDescent="0.25">
      <c r="A68" t="s">
        <v>238</v>
      </c>
      <c r="B68" t="s">
        <v>190</v>
      </c>
      <c r="C68" t="s">
        <v>191</v>
      </c>
      <c r="D68" t="s">
        <v>303</v>
      </c>
      <c r="E68" t="s">
        <v>304</v>
      </c>
      <c r="G68" t="s">
        <v>238</v>
      </c>
      <c r="H68" t="s">
        <v>304</v>
      </c>
      <c r="I68" t="s">
        <v>191</v>
      </c>
      <c r="J68" t="s">
        <v>303</v>
      </c>
      <c r="K68" t="s">
        <v>190</v>
      </c>
    </row>
    <row r="70" spans="1:11" x14ac:dyDescent="0.25">
      <c r="A70">
        <v>1</v>
      </c>
      <c r="B70" t="s">
        <v>35</v>
      </c>
      <c r="C70" t="s">
        <v>305</v>
      </c>
      <c r="D70" t="s">
        <v>362</v>
      </c>
      <c r="E70" t="s">
        <v>313</v>
      </c>
      <c r="G70">
        <v>1</v>
      </c>
      <c r="H70" t="s">
        <v>351</v>
      </c>
      <c r="I70" t="s">
        <v>305</v>
      </c>
      <c r="J70" t="s">
        <v>354</v>
      </c>
      <c r="K70" t="s">
        <v>35</v>
      </c>
    </row>
    <row r="71" spans="1:11" x14ac:dyDescent="0.25">
      <c r="A71">
        <v>2</v>
      </c>
      <c r="B71" t="s">
        <v>30</v>
      </c>
      <c r="C71" t="s">
        <v>305</v>
      </c>
      <c r="D71" t="s">
        <v>356</v>
      </c>
      <c r="E71" t="s">
        <v>381</v>
      </c>
      <c r="G71">
        <v>2</v>
      </c>
      <c r="H71" t="s">
        <v>390</v>
      </c>
      <c r="I71" t="s">
        <v>305</v>
      </c>
      <c r="J71" t="s">
        <v>357</v>
      </c>
      <c r="K71" t="s">
        <v>64</v>
      </c>
    </row>
    <row r="72" spans="1:11" x14ac:dyDescent="0.25">
      <c r="A72">
        <v>3</v>
      </c>
      <c r="B72" t="s">
        <v>74</v>
      </c>
      <c r="C72" t="s">
        <v>305</v>
      </c>
      <c r="D72" t="s">
        <v>368</v>
      </c>
      <c r="E72" t="s">
        <v>18</v>
      </c>
      <c r="G72">
        <v>3</v>
      </c>
      <c r="H72" t="s">
        <v>313</v>
      </c>
      <c r="I72" t="s">
        <v>305</v>
      </c>
      <c r="J72" t="s">
        <v>306</v>
      </c>
      <c r="K72" t="s">
        <v>87</v>
      </c>
    </row>
    <row r="73" spans="1:11" x14ac:dyDescent="0.25">
      <c r="A73">
        <v>4</v>
      </c>
      <c r="B73" t="s">
        <v>64</v>
      </c>
      <c r="C73" t="s">
        <v>305</v>
      </c>
      <c r="D73" t="s">
        <v>362</v>
      </c>
      <c r="E73" t="s">
        <v>334</v>
      </c>
      <c r="G73">
        <v>4</v>
      </c>
      <c r="H73" t="s">
        <v>396</v>
      </c>
      <c r="I73" t="s">
        <v>305</v>
      </c>
      <c r="J73" t="s">
        <v>364</v>
      </c>
      <c r="K73" t="s">
        <v>74</v>
      </c>
    </row>
    <row r="74" spans="1:11" x14ac:dyDescent="0.25">
      <c r="A74">
        <v>5</v>
      </c>
      <c r="B74" t="s">
        <v>48</v>
      </c>
      <c r="C74" t="s">
        <v>305</v>
      </c>
      <c r="D74" t="s">
        <v>340</v>
      </c>
      <c r="E74" t="s">
        <v>388</v>
      </c>
      <c r="G74">
        <v>5</v>
      </c>
      <c r="H74" t="s">
        <v>339</v>
      </c>
      <c r="I74" t="s">
        <v>308</v>
      </c>
      <c r="J74" t="s">
        <v>369</v>
      </c>
      <c r="K74" t="s">
        <v>15</v>
      </c>
    </row>
    <row r="75" spans="1:11" x14ac:dyDescent="0.25">
      <c r="A75">
        <v>6</v>
      </c>
      <c r="B75" t="s">
        <v>58</v>
      </c>
      <c r="C75" t="s">
        <v>308</v>
      </c>
      <c r="D75" t="s">
        <v>389</v>
      </c>
      <c r="E75" t="s">
        <v>339</v>
      </c>
      <c r="G75">
        <v>6</v>
      </c>
      <c r="H75" t="s">
        <v>18</v>
      </c>
      <c r="I75" t="s">
        <v>305</v>
      </c>
      <c r="J75" t="s">
        <v>340</v>
      </c>
      <c r="K75" t="s">
        <v>83</v>
      </c>
    </row>
    <row r="76" spans="1:11" x14ac:dyDescent="0.25">
      <c r="A76">
        <v>7</v>
      </c>
      <c r="B76" t="s">
        <v>15</v>
      </c>
      <c r="C76" t="s">
        <v>305</v>
      </c>
      <c r="D76" t="s">
        <v>352</v>
      </c>
      <c r="E76" t="s">
        <v>383</v>
      </c>
      <c r="G76">
        <v>7</v>
      </c>
      <c r="H76" t="s">
        <v>381</v>
      </c>
      <c r="I76" t="s">
        <v>305</v>
      </c>
      <c r="J76" t="s">
        <v>368</v>
      </c>
      <c r="K76" t="s">
        <v>95</v>
      </c>
    </row>
    <row r="77" spans="1:11" x14ac:dyDescent="0.25">
      <c r="A77">
        <v>8</v>
      </c>
      <c r="B77" t="s">
        <v>93</v>
      </c>
      <c r="C77" t="s">
        <v>308</v>
      </c>
      <c r="D77" t="s">
        <v>312</v>
      </c>
      <c r="E77" t="s">
        <v>390</v>
      </c>
      <c r="G77">
        <v>8</v>
      </c>
      <c r="H77" t="s">
        <v>320</v>
      </c>
      <c r="I77" t="s">
        <v>305</v>
      </c>
      <c r="J77" t="s">
        <v>368</v>
      </c>
      <c r="K77" t="s">
        <v>121</v>
      </c>
    </row>
    <row r="78" spans="1:11" x14ac:dyDescent="0.25">
      <c r="A78">
        <v>9</v>
      </c>
      <c r="B78" t="s">
        <v>87</v>
      </c>
      <c r="C78" t="s">
        <v>305</v>
      </c>
      <c r="D78" t="s">
        <v>364</v>
      </c>
      <c r="E78" t="s">
        <v>322</v>
      </c>
      <c r="G78">
        <v>9</v>
      </c>
      <c r="H78" t="s">
        <v>307</v>
      </c>
      <c r="I78" t="s">
        <v>308</v>
      </c>
      <c r="J78" t="s">
        <v>326</v>
      </c>
      <c r="K78" t="s">
        <v>58</v>
      </c>
    </row>
    <row r="79" spans="1:11" x14ac:dyDescent="0.25">
      <c r="A79">
        <v>10</v>
      </c>
      <c r="B79" t="s">
        <v>83</v>
      </c>
      <c r="C79" t="s">
        <v>305</v>
      </c>
      <c r="D79" t="s">
        <v>368</v>
      </c>
      <c r="E79" t="s">
        <v>317</v>
      </c>
      <c r="G79">
        <v>10</v>
      </c>
      <c r="H79" t="s">
        <v>334</v>
      </c>
      <c r="I79" t="s">
        <v>308</v>
      </c>
      <c r="J79" t="s">
        <v>312</v>
      </c>
      <c r="K79" t="s">
        <v>89</v>
      </c>
    </row>
    <row r="80" spans="1:11" x14ac:dyDescent="0.25">
      <c r="A80">
        <v>11</v>
      </c>
      <c r="B80" t="s">
        <v>137</v>
      </c>
      <c r="C80" t="s">
        <v>308</v>
      </c>
      <c r="D80" t="s">
        <v>326</v>
      </c>
      <c r="E80" t="s">
        <v>320</v>
      </c>
      <c r="G80">
        <v>11</v>
      </c>
      <c r="H80" t="s">
        <v>337</v>
      </c>
      <c r="I80" t="s">
        <v>305</v>
      </c>
      <c r="J80" t="s">
        <v>386</v>
      </c>
      <c r="K80" t="s">
        <v>109</v>
      </c>
    </row>
    <row r="81" spans="1:11" x14ac:dyDescent="0.25">
      <c r="A81">
        <v>12</v>
      </c>
      <c r="B81" t="s">
        <v>113</v>
      </c>
      <c r="C81" t="s">
        <v>308</v>
      </c>
      <c r="D81" t="s">
        <v>316</v>
      </c>
      <c r="E81" t="s">
        <v>311</v>
      </c>
      <c r="G81">
        <v>12</v>
      </c>
      <c r="H81" t="s">
        <v>388</v>
      </c>
      <c r="I81" t="s">
        <v>305</v>
      </c>
      <c r="J81" t="s">
        <v>335</v>
      </c>
      <c r="K81" t="s">
        <v>98</v>
      </c>
    </row>
    <row r="82" spans="1:11" x14ac:dyDescent="0.25">
      <c r="A82">
        <v>13</v>
      </c>
      <c r="B82" t="s">
        <v>109</v>
      </c>
      <c r="C82" t="s">
        <v>305</v>
      </c>
      <c r="D82" t="s">
        <v>391</v>
      </c>
      <c r="E82" t="s">
        <v>359</v>
      </c>
      <c r="G82">
        <v>13</v>
      </c>
      <c r="H82" t="s">
        <v>343</v>
      </c>
      <c r="I82" t="s">
        <v>305</v>
      </c>
      <c r="J82" t="s">
        <v>362</v>
      </c>
      <c r="K82" t="s">
        <v>93</v>
      </c>
    </row>
    <row r="83" spans="1:11" x14ac:dyDescent="0.25">
      <c r="A83">
        <v>14</v>
      </c>
      <c r="B83" t="s">
        <v>129</v>
      </c>
      <c r="C83" t="s">
        <v>308</v>
      </c>
      <c r="D83" t="s">
        <v>389</v>
      </c>
      <c r="E83" t="s">
        <v>337</v>
      </c>
      <c r="G83">
        <v>14</v>
      </c>
      <c r="H83" t="s">
        <v>367</v>
      </c>
      <c r="I83" t="s">
        <v>305</v>
      </c>
      <c r="J83" t="s">
        <v>397</v>
      </c>
      <c r="K83" t="s">
        <v>102</v>
      </c>
    </row>
    <row r="84" spans="1:11" x14ac:dyDescent="0.25">
      <c r="A84">
        <v>15</v>
      </c>
      <c r="B84" t="s">
        <v>111</v>
      </c>
      <c r="C84" t="s">
        <v>308</v>
      </c>
      <c r="D84" t="s">
        <v>312</v>
      </c>
      <c r="E84" t="s">
        <v>343</v>
      </c>
      <c r="G84">
        <v>15</v>
      </c>
      <c r="H84" t="s">
        <v>325</v>
      </c>
      <c r="I84" t="s">
        <v>308</v>
      </c>
      <c r="J84" t="s">
        <v>389</v>
      </c>
      <c r="K84" t="s">
        <v>113</v>
      </c>
    </row>
    <row r="85" spans="1:11" x14ac:dyDescent="0.25">
      <c r="A85">
        <v>16</v>
      </c>
      <c r="B85" t="s">
        <v>106</v>
      </c>
      <c r="C85" t="s">
        <v>308</v>
      </c>
      <c r="D85" t="s">
        <v>318</v>
      </c>
      <c r="E85" t="s">
        <v>367</v>
      </c>
      <c r="G85">
        <v>16</v>
      </c>
      <c r="H85" t="s">
        <v>393</v>
      </c>
      <c r="I85" t="s">
        <v>308</v>
      </c>
      <c r="J85" t="s">
        <v>398</v>
      </c>
      <c r="K85" t="s">
        <v>129</v>
      </c>
    </row>
    <row r="86" spans="1:11" x14ac:dyDescent="0.25">
      <c r="A86">
        <v>17</v>
      </c>
      <c r="B86" t="s">
        <v>118</v>
      </c>
      <c r="C86" t="s">
        <v>308</v>
      </c>
      <c r="D86" t="s">
        <v>389</v>
      </c>
      <c r="E86" t="s">
        <v>325</v>
      </c>
      <c r="G86">
        <v>17</v>
      </c>
      <c r="H86" t="s">
        <v>317</v>
      </c>
      <c r="I86" t="s">
        <v>305</v>
      </c>
      <c r="J86" t="s">
        <v>331</v>
      </c>
      <c r="K86" t="s">
        <v>149</v>
      </c>
    </row>
    <row r="87" spans="1:11" x14ac:dyDescent="0.25">
      <c r="A87">
        <v>18</v>
      </c>
      <c r="B87" t="s">
        <v>102</v>
      </c>
      <c r="C87" t="s">
        <v>305</v>
      </c>
      <c r="D87" t="s">
        <v>331</v>
      </c>
      <c r="E87" t="s">
        <v>392</v>
      </c>
      <c r="G87">
        <v>18</v>
      </c>
      <c r="H87" t="s">
        <v>399</v>
      </c>
      <c r="I87" t="s">
        <v>308</v>
      </c>
      <c r="J87" t="s">
        <v>389</v>
      </c>
      <c r="K87" t="s">
        <v>111</v>
      </c>
    </row>
    <row r="88" spans="1:11" x14ac:dyDescent="0.25">
      <c r="A88">
        <v>19</v>
      </c>
      <c r="B88" t="s">
        <v>121</v>
      </c>
      <c r="C88" t="s">
        <v>305</v>
      </c>
      <c r="D88" t="s">
        <v>314</v>
      </c>
      <c r="E88" t="s">
        <v>338</v>
      </c>
      <c r="G88">
        <v>19</v>
      </c>
      <c r="H88" t="s">
        <v>392</v>
      </c>
      <c r="I88" t="s">
        <v>305</v>
      </c>
      <c r="J88" t="s">
        <v>387</v>
      </c>
      <c r="K88" t="s">
        <v>147</v>
      </c>
    </row>
    <row r="89" spans="1:11" x14ac:dyDescent="0.25">
      <c r="A89">
        <v>20</v>
      </c>
      <c r="B89" t="s">
        <v>162</v>
      </c>
      <c r="C89" t="s">
        <v>308</v>
      </c>
      <c r="D89" t="s">
        <v>345</v>
      </c>
      <c r="E89" t="s">
        <v>307</v>
      </c>
      <c r="G89">
        <v>20</v>
      </c>
      <c r="H89" t="s">
        <v>400</v>
      </c>
      <c r="I89" t="s">
        <v>305</v>
      </c>
      <c r="J89" t="s">
        <v>355</v>
      </c>
      <c r="K89" t="s">
        <v>156</v>
      </c>
    </row>
    <row r="90" spans="1:11" x14ac:dyDescent="0.25">
      <c r="A90">
        <v>21</v>
      </c>
      <c r="B90" t="s">
        <v>169</v>
      </c>
      <c r="C90" t="s">
        <v>308</v>
      </c>
      <c r="D90" t="s">
        <v>321</v>
      </c>
      <c r="E90" t="s">
        <v>393</v>
      </c>
      <c r="G90">
        <v>21</v>
      </c>
      <c r="H90" t="s">
        <v>332</v>
      </c>
      <c r="I90" t="s">
        <v>308</v>
      </c>
      <c r="J90" t="s">
        <v>366</v>
      </c>
      <c r="K90" t="s">
        <v>118</v>
      </c>
    </row>
    <row r="91" spans="1:11" x14ac:dyDescent="0.25">
      <c r="A91">
        <v>22</v>
      </c>
      <c r="B91" t="s">
        <v>145</v>
      </c>
      <c r="C91" t="s">
        <v>305</v>
      </c>
      <c r="D91" t="s">
        <v>335</v>
      </c>
      <c r="E91" t="s">
        <v>394</v>
      </c>
      <c r="G91">
        <v>22</v>
      </c>
      <c r="H91" t="s">
        <v>348</v>
      </c>
      <c r="I91" t="s">
        <v>305</v>
      </c>
      <c r="J91" t="s">
        <v>358</v>
      </c>
      <c r="K91" t="s">
        <v>162</v>
      </c>
    </row>
    <row r="92" spans="1:11" x14ac:dyDescent="0.25">
      <c r="A92">
        <v>23</v>
      </c>
      <c r="B92" t="s">
        <v>140</v>
      </c>
      <c r="C92" t="s">
        <v>308</v>
      </c>
      <c r="D92" t="s">
        <v>366</v>
      </c>
      <c r="E92" t="s">
        <v>348</v>
      </c>
      <c r="G92">
        <v>23</v>
      </c>
      <c r="H92" t="s">
        <v>338</v>
      </c>
      <c r="I92" t="s">
        <v>305</v>
      </c>
      <c r="J92" t="s">
        <v>364</v>
      </c>
      <c r="K92" t="s">
        <v>137</v>
      </c>
    </row>
    <row r="93" spans="1:11" x14ac:dyDescent="0.25">
      <c r="A93">
        <v>24</v>
      </c>
      <c r="B93" t="s">
        <v>149</v>
      </c>
      <c r="C93" t="s">
        <v>305</v>
      </c>
      <c r="D93" t="s">
        <v>362</v>
      </c>
      <c r="E93" t="s">
        <v>344</v>
      </c>
      <c r="G93">
        <v>24</v>
      </c>
      <c r="H93" t="s">
        <v>347</v>
      </c>
      <c r="I93" t="s">
        <v>305</v>
      </c>
      <c r="J93" t="s">
        <v>362</v>
      </c>
      <c r="K93" t="s">
        <v>169</v>
      </c>
    </row>
    <row r="94" spans="1:11" x14ac:dyDescent="0.25">
      <c r="A94">
        <v>25</v>
      </c>
      <c r="B94" t="s">
        <v>156</v>
      </c>
      <c r="C94" t="s">
        <v>305</v>
      </c>
      <c r="D94" t="s">
        <v>331</v>
      </c>
      <c r="E94" t="s">
        <v>377</v>
      </c>
      <c r="G94">
        <v>25</v>
      </c>
      <c r="H94" t="s">
        <v>344</v>
      </c>
      <c r="I94" t="s">
        <v>305</v>
      </c>
      <c r="J94" t="s">
        <v>333</v>
      </c>
      <c r="K94" t="s">
        <v>171</v>
      </c>
    </row>
    <row r="95" spans="1:11" x14ac:dyDescent="0.25">
      <c r="A95">
        <v>26</v>
      </c>
      <c r="B95" t="s">
        <v>171</v>
      </c>
      <c r="C95" t="s">
        <v>308</v>
      </c>
      <c r="D95" t="s">
        <v>316</v>
      </c>
      <c r="E95" t="s">
        <v>347</v>
      </c>
      <c r="G95">
        <v>26</v>
      </c>
      <c r="H95" t="s">
        <v>394</v>
      </c>
      <c r="I95" t="s">
        <v>305</v>
      </c>
      <c r="J95" t="s">
        <v>364</v>
      </c>
      <c r="K95" t="s">
        <v>180</v>
      </c>
    </row>
    <row r="96" spans="1:11" x14ac:dyDescent="0.25">
      <c r="A96">
        <v>27</v>
      </c>
      <c r="B96" t="s">
        <v>183</v>
      </c>
      <c r="C96" t="s">
        <v>308</v>
      </c>
      <c r="D96" t="s">
        <v>309</v>
      </c>
      <c r="E96" t="s">
        <v>332</v>
      </c>
      <c r="G96">
        <v>27</v>
      </c>
      <c r="H96" t="s">
        <v>401</v>
      </c>
      <c r="I96" t="s">
        <v>308</v>
      </c>
      <c r="J96" t="s">
        <v>350</v>
      </c>
      <c r="K96" t="s">
        <v>140</v>
      </c>
    </row>
    <row r="97" spans="1:11" x14ac:dyDescent="0.25">
      <c r="A97">
        <v>28</v>
      </c>
      <c r="B97" t="s">
        <v>176</v>
      </c>
      <c r="C97" t="s">
        <v>308</v>
      </c>
      <c r="D97" t="s">
        <v>395</v>
      </c>
      <c r="E97" t="s">
        <v>376</v>
      </c>
      <c r="G97">
        <v>28</v>
      </c>
      <c r="H97" t="s">
        <v>376</v>
      </c>
      <c r="I97" t="s">
        <v>308</v>
      </c>
      <c r="J97" t="s">
        <v>321</v>
      </c>
      <c r="K97" t="s">
        <v>165</v>
      </c>
    </row>
    <row r="98" spans="1:11" x14ac:dyDescent="0.25">
      <c r="A98">
        <v>29</v>
      </c>
      <c r="B98" t="s">
        <v>165</v>
      </c>
      <c r="C98" t="s">
        <v>305</v>
      </c>
      <c r="D98" t="s">
        <v>340</v>
      </c>
      <c r="E98" t="s">
        <v>353</v>
      </c>
      <c r="G98">
        <v>29</v>
      </c>
      <c r="H98" t="s">
        <v>353</v>
      </c>
      <c r="I98" t="s">
        <v>308</v>
      </c>
      <c r="J98" t="s">
        <v>318</v>
      </c>
      <c r="K98" t="s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G68" sqref="G68"/>
    </sheetView>
  </sheetViews>
  <sheetFormatPr defaultRowHeight="15" x14ac:dyDescent="0.25"/>
  <cols>
    <col min="2" max="2" width="23.28515625" customWidth="1"/>
  </cols>
  <sheetData>
    <row r="1" spans="1:7" x14ac:dyDescent="0.25">
      <c r="A1" t="s">
        <v>189</v>
      </c>
      <c r="B1" t="s">
        <v>190</v>
      </c>
      <c r="C1" t="s">
        <v>191</v>
      </c>
      <c r="D1" t="s">
        <v>192</v>
      </c>
      <c r="E1" t="s">
        <v>193</v>
      </c>
      <c r="F1" t="s">
        <v>194</v>
      </c>
      <c r="G1" t="s">
        <v>195</v>
      </c>
    </row>
    <row r="3" spans="1:7" x14ac:dyDescent="0.25">
      <c r="A3">
        <v>1</v>
      </c>
      <c r="B3" t="s">
        <v>30</v>
      </c>
      <c r="C3">
        <v>6</v>
      </c>
      <c r="D3" t="s">
        <v>31</v>
      </c>
      <c r="E3" t="s">
        <v>32</v>
      </c>
      <c r="F3" t="s">
        <v>33</v>
      </c>
      <c r="G3" t="s">
        <v>34</v>
      </c>
    </row>
    <row r="4" spans="1:7" x14ac:dyDescent="0.25">
      <c r="A4">
        <v>2</v>
      </c>
      <c r="B4" t="s">
        <v>35</v>
      </c>
      <c r="C4">
        <v>5</v>
      </c>
      <c r="D4" t="s">
        <v>36</v>
      </c>
      <c r="E4" t="s">
        <v>32</v>
      </c>
      <c r="F4" t="s">
        <v>37</v>
      </c>
      <c r="G4" t="s">
        <v>38</v>
      </c>
    </row>
    <row r="5" spans="1:7" x14ac:dyDescent="0.25">
      <c r="A5">
        <v>3</v>
      </c>
      <c r="B5" t="s">
        <v>39</v>
      </c>
      <c r="C5">
        <v>5</v>
      </c>
      <c r="D5" t="s">
        <v>40</v>
      </c>
      <c r="E5" t="s">
        <v>41</v>
      </c>
      <c r="F5" t="s">
        <v>42</v>
      </c>
      <c r="G5" t="s">
        <v>43</v>
      </c>
    </row>
    <row r="6" spans="1:7" x14ac:dyDescent="0.25">
      <c r="A6">
        <v>4</v>
      </c>
      <c r="B6" t="s">
        <v>44</v>
      </c>
      <c r="C6">
        <v>5</v>
      </c>
      <c r="D6" t="s">
        <v>45</v>
      </c>
      <c r="E6" t="s">
        <v>46</v>
      </c>
      <c r="F6" t="s">
        <v>42</v>
      </c>
      <c r="G6" t="s">
        <v>47</v>
      </c>
    </row>
    <row r="7" spans="1:7" x14ac:dyDescent="0.25">
      <c r="A7">
        <v>5</v>
      </c>
      <c r="B7" t="s">
        <v>48</v>
      </c>
      <c r="C7">
        <v>5</v>
      </c>
      <c r="D7" t="s">
        <v>49</v>
      </c>
      <c r="E7" t="s">
        <v>41</v>
      </c>
      <c r="F7" t="s">
        <v>42</v>
      </c>
      <c r="G7" t="s">
        <v>50</v>
      </c>
    </row>
    <row r="8" spans="1:7" x14ac:dyDescent="0.25">
      <c r="A8">
        <v>6</v>
      </c>
      <c r="B8" t="s">
        <v>15</v>
      </c>
      <c r="C8">
        <v>5</v>
      </c>
      <c r="D8" t="s">
        <v>51</v>
      </c>
      <c r="E8" t="s">
        <v>52</v>
      </c>
      <c r="F8" t="s">
        <v>53</v>
      </c>
      <c r="G8" t="s">
        <v>54</v>
      </c>
    </row>
    <row r="9" spans="1:7" x14ac:dyDescent="0.25">
      <c r="A9">
        <v>7</v>
      </c>
      <c r="B9" t="s">
        <v>55</v>
      </c>
      <c r="C9">
        <v>4</v>
      </c>
      <c r="D9" t="s">
        <v>36</v>
      </c>
      <c r="E9" t="s">
        <v>56</v>
      </c>
      <c r="F9" t="s">
        <v>53</v>
      </c>
      <c r="G9" t="s">
        <v>57</v>
      </c>
    </row>
    <row r="10" spans="1:7" x14ac:dyDescent="0.25">
      <c r="A10">
        <v>8</v>
      </c>
      <c r="B10" t="s">
        <v>58</v>
      </c>
      <c r="C10">
        <v>4</v>
      </c>
      <c r="D10" t="s">
        <v>31</v>
      </c>
      <c r="E10" t="s">
        <v>41</v>
      </c>
      <c r="F10" t="s">
        <v>59</v>
      </c>
      <c r="G10" t="s">
        <v>60</v>
      </c>
    </row>
    <row r="11" spans="1:7" x14ac:dyDescent="0.25">
      <c r="A11">
        <v>9</v>
      </c>
      <c r="B11" t="s">
        <v>61</v>
      </c>
      <c r="C11">
        <v>4</v>
      </c>
      <c r="D11" t="s">
        <v>40</v>
      </c>
      <c r="E11" t="s">
        <v>62</v>
      </c>
      <c r="F11" t="s">
        <v>59</v>
      </c>
      <c r="G11" t="s">
        <v>63</v>
      </c>
    </row>
    <row r="12" spans="1:7" x14ac:dyDescent="0.25">
      <c r="A12">
        <v>10</v>
      </c>
      <c r="B12" t="s">
        <v>64</v>
      </c>
      <c r="C12">
        <v>4</v>
      </c>
      <c r="D12" t="s">
        <v>40</v>
      </c>
      <c r="E12" t="s">
        <v>41</v>
      </c>
      <c r="F12" t="s">
        <v>59</v>
      </c>
      <c r="G12" t="s">
        <v>65</v>
      </c>
    </row>
    <row r="13" spans="1:7" x14ac:dyDescent="0.25">
      <c r="A13">
        <v>11</v>
      </c>
      <c r="B13" t="s">
        <v>66</v>
      </c>
      <c r="C13">
        <v>4</v>
      </c>
      <c r="D13" t="s">
        <v>45</v>
      </c>
      <c r="E13" t="s">
        <v>46</v>
      </c>
      <c r="F13" t="s">
        <v>67</v>
      </c>
      <c r="G13" t="s">
        <v>68</v>
      </c>
    </row>
    <row r="14" spans="1:7" x14ac:dyDescent="0.25">
      <c r="A14">
        <v>12</v>
      </c>
      <c r="B14" t="s">
        <v>69</v>
      </c>
      <c r="C14">
        <v>4</v>
      </c>
      <c r="D14" t="s">
        <v>70</v>
      </c>
      <c r="E14" t="s">
        <v>41</v>
      </c>
      <c r="F14" t="s">
        <v>67</v>
      </c>
      <c r="G14" t="s">
        <v>71</v>
      </c>
    </row>
    <row r="15" spans="1:7" x14ac:dyDescent="0.25">
      <c r="A15">
        <v>13</v>
      </c>
      <c r="B15" t="s">
        <v>72</v>
      </c>
      <c r="C15">
        <v>4</v>
      </c>
      <c r="D15" t="s">
        <v>70</v>
      </c>
      <c r="E15" t="s">
        <v>41</v>
      </c>
      <c r="F15" t="s">
        <v>67</v>
      </c>
      <c r="G15" t="s">
        <v>73</v>
      </c>
    </row>
    <row r="16" spans="1:7" x14ac:dyDescent="0.25">
      <c r="A16">
        <v>14</v>
      </c>
      <c r="B16" t="s">
        <v>74</v>
      </c>
      <c r="C16">
        <v>4</v>
      </c>
      <c r="D16" t="s">
        <v>70</v>
      </c>
      <c r="E16" t="s">
        <v>46</v>
      </c>
      <c r="F16" t="s">
        <v>75</v>
      </c>
      <c r="G16" t="s">
        <v>76</v>
      </c>
    </row>
    <row r="17" spans="1:7" x14ac:dyDescent="0.25">
      <c r="A17">
        <v>15</v>
      </c>
      <c r="B17" t="s">
        <v>77</v>
      </c>
      <c r="C17">
        <v>4</v>
      </c>
      <c r="D17" t="s">
        <v>70</v>
      </c>
      <c r="E17" t="s">
        <v>78</v>
      </c>
      <c r="F17" t="s">
        <v>75</v>
      </c>
      <c r="G17" t="s">
        <v>79</v>
      </c>
    </row>
    <row r="18" spans="1:7" x14ac:dyDescent="0.25">
      <c r="A18">
        <v>16</v>
      </c>
      <c r="B18" t="s">
        <v>80</v>
      </c>
      <c r="C18">
        <v>4</v>
      </c>
      <c r="D18" t="s">
        <v>49</v>
      </c>
      <c r="E18" t="s">
        <v>46</v>
      </c>
      <c r="F18" t="s">
        <v>81</v>
      </c>
      <c r="G18" t="s">
        <v>82</v>
      </c>
    </row>
    <row r="19" spans="1:7" x14ac:dyDescent="0.25">
      <c r="A19">
        <v>17</v>
      </c>
      <c r="B19" t="s">
        <v>83</v>
      </c>
      <c r="C19">
        <v>4</v>
      </c>
      <c r="D19" t="s">
        <v>49</v>
      </c>
      <c r="E19" t="s">
        <v>78</v>
      </c>
      <c r="F19" t="s">
        <v>81</v>
      </c>
      <c r="G19" t="s">
        <v>84</v>
      </c>
    </row>
    <row r="20" spans="1:7" x14ac:dyDescent="0.25">
      <c r="A20">
        <v>18</v>
      </c>
      <c r="B20" t="s">
        <v>85</v>
      </c>
      <c r="C20">
        <v>4</v>
      </c>
      <c r="D20" t="s">
        <v>86</v>
      </c>
      <c r="E20" t="s">
        <v>78</v>
      </c>
      <c r="F20" t="s">
        <v>67</v>
      </c>
      <c r="G20" t="s">
        <v>47</v>
      </c>
    </row>
    <row r="21" spans="1:7" x14ac:dyDescent="0.25">
      <c r="A21">
        <v>19</v>
      </c>
      <c r="B21" t="s">
        <v>87</v>
      </c>
      <c r="C21">
        <v>4</v>
      </c>
      <c r="D21" t="s">
        <v>86</v>
      </c>
      <c r="E21" t="s">
        <v>78</v>
      </c>
      <c r="F21" t="s">
        <v>81</v>
      </c>
      <c r="G21" t="s">
        <v>88</v>
      </c>
    </row>
    <row r="22" spans="1:7" x14ac:dyDescent="0.25">
      <c r="A22">
        <v>20</v>
      </c>
      <c r="B22" t="s">
        <v>89</v>
      </c>
      <c r="C22">
        <v>4</v>
      </c>
      <c r="D22" t="s">
        <v>90</v>
      </c>
      <c r="E22" t="s">
        <v>52</v>
      </c>
      <c r="F22" t="s">
        <v>91</v>
      </c>
      <c r="G22" t="s">
        <v>92</v>
      </c>
    </row>
    <row r="23" spans="1:7" x14ac:dyDescent="0.25">
      <c r="A23">
        <v>21</v>
      </c>
      <c r="B23" t="s">
        <v>93</v>
      </c>
      <c r="C23">
        <v>3</v>
      </c>
      <c r="D23" t="s">
        <v>31</v>
      </c>
      <c r="E23" t="s">
        <v>56</v>
      </c>
      <c r="F23" t="s">
        <v>81</v>
      </c>
      <c r="G23" t="s">
        <v>94</v>
      </c>
    </row>
    <row r="24" spans="1:7" x14ac:dyDescent="0.25">
      <c r="A24">
        <v>22</v>
      </c>
      <c r="B24" t="s">
        <v>95</v>
      </c>
      <c r="C24">
        <v>3</v>
      </c>
      <c r="D24" t="s">
        <v>31</v>
      </c>
      <c r="E24" t="s">
        <v>56</v>
      </c>
      <c r="F24" t="s">
        <v>96</v>
      </c>
      <c r="G24" t="s">
        <v>97</v>
      </c>
    </row>
    <row r="25" spans="1:7" x14ac:dyDescent="0.25">
      <c r="A25">
        <v>23</v>
      </c>
      <c r="B25" t="s">
        <v>98</v>
      </c>
      <c r="C25">
        <v>3</v>
      </c>
      <c r="D25" t="s">
        <v>40</v>
      </c>
      <c r="E25" t="s">
        <v>62</v>
      </c>
      <c r="F25" t="s">
        <v>81</v>
      </c>
      <c r="G25" t="s">
        <v>99</v>
      </c>
    </row>
    <row r="26" spans="1:7" x14ac:dyDescent="0.25">
      <c r="A26">
        <v>24</v>
      </c>
      <c r="B26" t="s">
        <v>100</v>
      </c>
      <c r="C26">
        <v>3</v>
      </c>
      <c r="D26" t="s">
        <v>45</v>
      </c>
      <c r="E26" t="s">
        <v>41</v>
      </c>
      <c r="F26" t="s">
        <v>81</v>
      </c>
      <c r="G26" t="s">
        <v>101</v>
      </c>
    </row>
    <row r="27" spans="1:7" x14ac:dyDescent="0.25">
      <c r="A27">
        <v>25</v>
      </c>
      <c r="B27" t="s">
        <v>102</v>
      </c>
      <c r="C27">
        <v>3</v>
      </c>
      <c r="D27" t="s">
        <v>45</v>
      </c>
      <c r="E27" t="s">
        <v>41</v>
      </c>
      <c r="F27" t="s">
        <v>96</v>
      </c>
      <c r="G27" t="s">
        <v>103</v>
      </c>
    </row>
    <row r="28" spans="1:7" x14ac:dyDescent="0.25">
      <c r="A28">
        <v>26</v>
      </c>
      <c r="B28" t="s">
        <v>104</v>
      </c>
      <c r="C28">
        <v>3</v>
      </c>
      <c r="D28" t="s">
        <v>45</v>
      </c>
      <c r="E28" t="s">
        <v>41</v>
      </c>
      <c r="F28" t="s">
        <v>96</v>
      </c>
      <c r="G28" t="s">
        <v>105</v>
      </c>
    </row>
    <row r="29" spans="1:7" x14ac:dyDescent="0.25">
      <c r="A29">
        <v>27</v>
      </c>
      <c r="B29" t="s">
        <v>106</v>
      </c>
      <c r="C29">
        <v>3</v>
      </c>
      <c r="D29" t="s">
        <v>70</v>
      </c>
      <c r="E29" t="s">
        <v>46</v>
      </c>
      <c r="F29" t="s">
        <v>107</v>
      </c>
      <c r="G29" t="s">
        <v>108</v>
      </c>
    </row>
    <row r="30" spans="1:7" x14ac:dyDescent="0.25">
      <c r="A30">
        <v>28</v>
      </c>
      <c r="B30" t="s">
        <v>109</v>
      </c>
      <c r="C30">
        <v>3</v>
      </c>
      <c r="D30" t="s">
        <v>70</v>
      </c>
      <c r="E30" t="s">
        <v>46</v>
      </c>
      <c r="F30" t="s">
        <v>107</v>
      </c>
      <c r="G30" t="s">
        <v>110</v>
      </c>
    </row>
    <row r="31" spans="1:7" x14ac:dyDescent="0.25">
      <c r="A31">
        <v>29</v>
      </c>
      <c r="B31" t="s">
        <v>111</v>
      </c>
      <c r="C31">
        <v>3</v>
      </c>
      <c r="D31" t="s">
        <v>49</v>
      </c>
      <c r="E31" t="s">
        <v>46</v>
      </c>
      <c r="F31" t="s">
        <v>91</v>
      </c>
      <c r="G31" t="s">
        <v>112</v>
      </c>
    </row>
    <row r="32" spans="1:7" x14ac:dyDescent="0.25">
      <c r="A32">
        <v>30</v>
      </c>
      <c r="B32" t="s">
        <v>113</v>
      </c>
      <c r="C32">
        <v>3</v>
      </c>
      <c r="D32" t="s">
        <v>86</v>
      </c>
      <c r="E32" t="s">
        <v>78</v>
      </c>
      <c r="F32" t="s">
        <v>91</v>
      </c>
      <c r="G32" t="s">
        <v>114</v>
      </c>
    </row>
    <row r="33" spans="1:7" x14ac:dyDescent="0.25">
      <c r="A33">
        <v>31</v>
      </c>
      <c r="B33" t="s">
        <v>115</v>
      </c>
      <c r="C33">
        <v>3</v>
      </c>
      <c r="D33" t="s">
        <v>86</v>
      </c>
      <c r="E33" t="s">
        <v>78</v>
      </c>
      <c r="F33" t="s">
        <v>116</v>
      </c>
      <c r="G33" t="s">
        <v>117</v>
      </c>
    </row>
    <row r="34" spans="1:7" x14ac:dyDescent="0.25">
      <c r="A34">
        <v>32</v>
      </c>
      <c r="B34" t="s">
        <v>118</v>
      </c>
      <c r="C34">
        <v>3</v>
      </c>
      <c r="D34" t="s">
        <v>86</v>
      </c>
      <c r="E34" t="s">
        <v>78</v>
      </c>
      <c r="F34" t="s">
        <v>119</v>
      </c>
      <c r="G34" t="s">
        <v>120</v>
      </c>
    </row>
    <row r="35" spans="1:7" x14ac:dyDescent="0.25">
      <c r="A35">
        <v>33</v>
      </c>
      <c r="B35" t="s">
        <v>121</v>
      </c>
      <c r="C35">
        <v>3</v>
      </c>
      <c r="D35" t="s">
        <v>51</v>
      </c>
      <c r="E35" t="s">
        <v>46</v>
      </c>
      <c r="F35" t="s">
        <v>119</v>
      </c>
      <c r="G35" t="s">
        <v>122</v>
      </c>
    </row>
    <row r="36" spans="1:7" x14ac:dyDescent="0.25">
      <c r="A36">
        <v>34</v>
      </c>
      <c r="B36" t="s">
        <v>123</v>
      </c>
      <c r="C36">
        <v>3</v>
      </c>
      <c r="D36" t="s">
        <v>90</v>
      </c>
      <c r="E36" t="s">
        <v>52</v>
      </c>
      <c r="F36" t="s">
        <v>116</v>
      </c>
      <c r="G36" t="s">
        <v>124</v>
      </c>
    </row>
    <row r="37" spans="1:7" x14ac:dyDescent="0.25">
      <c r="A37">
        <v>35</v>
      </c>
      <c r="B37" t="s">
        <v>125</v>
      </c>
      <c r="C37">
        <v>3</v>
      </c>
      <c r="D37" t="s">
        <v>90</v>
      </c>
      <c r="E37" t="s">
        <v>52</v>
      </c>
      <c r="F37" t="s">
        <v>107</v>
      </c>
      <c r="G37" t="s">
        <v>126</v>
      </c>
    </row>
    <row r="38" spans="1:7" x14ac:dyDescent="0.25">
      <c r="A38">
        <v>36</v>
      </c>
      <c r="B38" t="s">
        <v>127</v>
      </c>
      <c r="C38">
        <v>3</v>
      </c>
      <c r="D38" t="s">
        <v>90</v>
      </c>
      <c r="E38" t="s">
        <v>52</v>
      </c>
      <c r="F38" t="s">
        <v>119</v>
      </c>
      <c r="G38" t="s">
        <v>128</v>
      </c>
    </row>
    <row r="39" spans="1:7" x14ac:dyDescent="0.25">
      <c r="A39">
        <v>37</v>
      </c>
      <c r="B39" t="s">
        <v>129</v>
      </c>
      <c r="C39">
        <v>3</v>
      </c>
      <c r="D39" t="s">
        <v>90</v>
      </c>
      <c r="E39" t="s">
        <v>130</v>
      </c>
      <c r="F39" t="s">
        <v>107</v>
      </c>
      <c r="G39" t="s">
        <v>131</v>
      </c>
    </row>
    <row r="40" spans="1:7" x14ac:dyDescent="0.25">
      <c r="A40">
        <v>38</v>
      </c>
      <c r="B40" t="s">
        <v>132</v>
      </c>
      <c r="C40">
        <v>3</v>
      </c>
      <c r="D40" t="s">
        <v>133</v>
      </c>
      <c r="E40" t="s">
        <v>130</v>
      </c>
      <c r="F40" t="s">
        <v>119</v>
      </c>
      <c r="G40" t="s">
        <v>134</v>
      </c>
    </row>
    <row r="41" spans="1:7" x14ac:dyDescent="0.25">
      <c r="A41">
        <v>39</v>
      </c>
      <c r="B41" t="s">
        <v>135</v>
      </c>
      <c r="C41">
        <v>3</v>
      </c>
      <c r="D41" t="s">
        <v>133</v>
      </c>
      <c r="E41" t="s">
        <v>130</v>
      </c>
      <c r="F41" t="s">
        <v>119</v>
      </c>
      <c r="G41" t="s">
        <v>136</v>
      </c>
    </row>
    <row r="42" spans="1:7" x14ac:dyDescent="0.25">
      <c r="A42">
        <v>40</v>
      </c>
      <c r="B42" t="s">
        <v>137</v>
      </c>
      <c r="C42">
        <v>2</v>
      </c>
      <c r="D42" t="s">
        <v>86</v>
      </c>
      <c r="E42" t="s">
        <v>78</v>
      </c>
      <c r="F42" t="s">
        <v>138</v>
      </c>
      <c r="G42" t="s">
        <v>139</v>
      </c>
    </row>
    <row r="43" spans="1:7" x14ac:dyDescent="0.25">
      <c r="A43">
        <v>41</v>
      </c>
      <c r="B43" t="s">
        <v>140</v>
      </c>
      <c r="C43">
        <v>2</v>
      </c>
      <c r="D43" t="s">
        <v>51</v>
      </c>
      <c r="E43" t="s">
        <v>78</v>
      </c>
      <c r="F43" t="s">
        <v>138</v>
      </c>
      <c r="G43" t="s">
        <v>141</v>
      </c>
    </row>
    <row r="44" spans="1:7" x14ac:dyDescent="0.25">
      <c r="A44">
        <v>42</v>
      </c>
      <c r="B44" t="s">
        <v>142</v>
      </c>
      <c r="C44">
        <v>2</v>
      </c>
      <c r="D44" t="s">
        <v>51</v>
      </c>
      <c r="E44" t="s">
        <v>52</v>
      </c>
      <c r="F44" t="s">
        <v>143</v>
      </c>
      <c r="G44" t="s">
        <v>144</v>
      </c>
    </row>
    <row r="45" spans="1:7" x14ac:dyDescent="0.25">
      <c r="A45">
        <v>43</v>
      </c>
      <c r="B45" t="s">
        <v>145</v>
      </c>
      <c r="C45">
        <v>2</v>
      </c>
      <c r="D45" t="s">
        <v>90</v>
      </c>
      <c r="E45" t="s">
        <v>52</v>
      </c>
      <c r="F45" t="s">
        <v>143</v>
      </c>
      <c r="G45" t="s">
        <v>146</v>
      </c>
    </row>
    <row r="46" spans="1:7" x14ac:dyDescent="0.25">
      <c r="A46">
        <v>44</v>
      </c>
      <c r="B46" t="s">
        <v>147</v>
      </c>
      <c r="C46">
        <v>2</v>
      </c>
      <c r="D46" t="s">
        <v>90</v>
      </c>
      <c r="E46" t="s">
        <v>52</v>
      </c>
      <c r="F46" t="s">
        <v>143</v>
      </c>
      <c r="G46" t="s">
        <v>148</v>
      </c>
    </row>
    <row r="47" spans="1:7" x14ac:dyDescent="0.25">
      <c r="A47">
        <v>45</v>
      </c>
      <c r="B47" t="s">
        <v>149</v>
      </c>
      <c r="C47">
        <v>2</v>
      </c>
      <c r="D47" t="s">
        <v>90</v>
      </c>
      <c r="E47" t="s">
        <v>130</v>
      </c>
      <c r="F47" t="s">
        <v>143</v>
      </c>
      <c r="G47" t="s">
        <v>150</v>
      </c>
    </row>
    <row r="48" spans="1:7" x14ac:dyDescent="0.25">
      <c r="A48">
        <v>46</v>
      </c>
      <c r="B48" t="s">
        <v>151</v>
      </c>
      <c r="C48">
        <v>2</v>
      </c>
      <c r="D48" t="s">
        <v>133</v>
      </c>
      <c r="E48" t="s">
        <v>52</v>
      </c>
      <c r="F48" t="s">
        <v>143</v>
      </c>
      <c r="G48" t="s">
        <v>152</v>
      </c>
    </row>
    <row r="49" spans="1:7" x14ac:dyDescent="0.25">
      <c r="A49">
        <v>47</v>
      </c>
      <c r="B49" t="s">
        <v>153</v>
      </c>
      <c r="C49">
        <v>2</v>
      </c>
      <c r="D49" t="s">
        <v>133</v>
      </c>
      <c r="E49" t="s">
        <v>130</v>
      </c>
      <c r="F49" t="s">
        <v>154</v>
      </c>
      <c r="G49" t="s">
        <v>155</v>
      </c>
    </row>
    <row r="50" spans="1:7" x14ac:dyDescent="0.25">
      <c r="A50">
        <v>48</v>
      </c>
      <c r="B50" t="s">
        <v>156</v>
      </c>
      <c r="C50">
        <v>2</v>
      </c>
      <c r="D50" t="s">
        <v>133</v>
      </c>
      <c r="E50" t="s">
        <v>157</v>
      </c>
      <c r="F50" t="s">
        <v>154</v>
      </c>
      <c r="G50" t="s">
        <v>158</v>
      </c>
    </row>
    <row r="51" spans="1:7" x14ac:dyDescent="0.25">
      <c r="A51">
        <v>49</v>
      </c>
      <c r="B51" t="s">
        <v>159</v>
      </c>
      <c r="C51">
        <v>2</v>
      </c>
      <c r="D51" t="s">
        <v>160</v>
      </c>
      <c r="E51" t="s">
        <v>130</v>
      </c>
      <c r="F51" t="s">
        <v>143</v>
      </c>
      <c r="G51" t="s">
        <v>161</v>
      </c>
    </row>
    <row r="52" spans="1:7" x14ac:dyDescent="0.25">
      <c r="A52">
        <v>50</v>
      </c>
      <c r="B52" t="s">
        <v>162</v>
      </c>
      <c r="C52">
        <v>2</v>
      </c>
      <c r="D52" t="s">
        <v>160</v>
      </c>
      <c r="E52" t="s">
        <v>157</v>
      </c>
      <c r="F52" t="s">
        <v>163</v>
      </c>
      <c r="G52" t="s">
        <v>164</v>
      </c>
    </row>
    <row r="53" spans="1:7" x14ac:dyDescent="0.25">
      <c r="A53">
        <v>51</v>
      </c>
      <c r="B53" t="s">
        <v>165</v>
      </c>
      <c r="C53">
        <v>2</v>
      </c>
      <c r="D53" t="s">
        <v>166</v>
      </c>
      <c r="E53" t="s">
        <v>167</v>
      </c>
      <c r="F53" t="s">
        <v>163</v>
      </c>
      <c r="G53" t="s">
        <v>168</v>
      </c>
    </row>
    <row r="54" spans="1:7" x14ac:dyDescent="0.25">
      <c r="A54">
        <v>52</v>
      </c>
      <c r="B54" t="s">
        <v>169</v>
      </c>
      <c r="C54">
        <v>1</v>
      </c>
      <c r="D54" t="s">
        <v>51</v>
      </c>
      <c r="E54" t="s">
        <v>52</v>
      </c>
      <c r="F54" t="s">
        <v>163</v>
      </c>
      <c r="G54" t="s">
        <v>170</v>
      </c>
    </row>
    <row r="55" spans="1:7" x14ac:dyDescent="0.25">
      <c r="A55">
        <v>53</v>
      </c>
      <c r="B55" t="s">
        <v>171</v>
      </c>
      <c r="C55">
        <v>1</v>
      </c>
      <c r="D55" t="s">
        <v>90</v>
      </c>
      <c r="E55" t="s">
        <v>78</v>
      </c>
      <c r="F55" t="s">
        <v>172</v>
      </c>
      <c r="G55" t="s">
        <v>173</v>
      </c>
    </row>
    <row r="56" spans="1:7" x14ac:dyDescent="0.25">
      <c r="A56">
        <v>54</v>
      </c>
      <c r="B56" t="s">
        <v>174</v>
      </c>
      <c r="C56">
        <v>1</v>
      </c>
      <c r="D56" t="s">
        <v>133</v>
      </c>
      <c r="E56" t="s">
        <v>130</v>
      </c>
      <c r="F56" t="s">
        <v>163</v>
      </c>
      <c r="G56" t="s">
        <v>175</v>
      </c>
    </row>
    <row r="57" spans="1:7" x14ac:dyDescent="0.25">
      <c r="A57">
        <v>55</v>
      </c>
      <c r="B57" t="s">
        <v>176</v>
      </c>
      <c r="C57">
        <v>1</v>
      </c>
      <c r="D57" t="s">
        <v>177</v>
      </c>
      <c r="E57" t="s">
        <v>178</v>
      </c>
      <c r="F57" t="s">
        <v>172</v>
      </c>
      <c r="G57" t="s">
        <v>179</v>
      </c>
    </row>
    <row r="58" spans="1:7" x14ac:dyDescent="0.25">
      <c r="A58">
        <v>56</v>
      </c>
      <c r="B58" t="s">
        <v>180</v>
      </c>
      <c r="C58">
        <v>1</v>
      </c>
      <c r="D58" t="s">
        <v>181</v>
      </c>
      <c r="E58" t="s">
        <v>167</v>
      </c>
      <c r="F58" t="s">
        <v>163</v>
      </c>
      <c r="G58" t="s">
        <v>182</v>
      </c>
    </row>
    <row r="59" spans="1:7" x14ac:dyDescent="0.25">
      <c r="A59">
        <v>57</v>
      </c>
      <c r="B59" t="s">
        <v>183</v>
      </c>
      <c r="C59">
        <v>1</v>
      </c>
      <c r="D59" t="s">
        <v>181</v>
      </c>
      <c r="E59" t="s">
        <v>167</v>
      </c>
      <c r="F59" t="s">
        <v>172</v>
      </c>
      <c r="G59" t="s">
        <v>184</v>
      </c>
    </row>
    <row r="60" spans="1:7" x14ac:dyDescent="0.25">
      <c r="A60">
        <v>58</v>
      </c>
      <c r="B60" t="s">
        <v>185</v>
      </c>
      <c r="C60">
        <v>0</v>
      </c>
      <c r="D60" t="s">
        <v>186</v>
      </c>
      <c r="E60" t="s">
        <v>187</v>
      </c>
      <c r="F60" t="s">
        <v>172</v>
      </c>
      <c r="G60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Q11" sqref="Q11"/>
    </sheetView>
  </sheetViews>
  <sheetFormatPr defaultRowHeight="15" x14ac:dyDescent="0.25"/>
  <cols>
    <col min="1" max="1" width="4" style="44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 x14ac:dyDescent="0.25">
      <c r="B1" s="47" t="s">
        <v>26</v>
      </c>
      <c r="C1" s="47"/>
      <c r="D1" s="47"/>
      <c r="E1" s="47"/>
      <c r="F1" s="47"/>
      <c r="G1" s="47"/>
      <c r="H1" s="47"/>
      <c r="I1" s="47"/>
      <c r="J1" s="47"/>
      <c r="K1" s="47"/>
    </row>
    <row r="2" spans="1:13" ht="15.75" thickBot="1" x14ac:dyDescent="0.3"/>
    <row r="3" spans="1:13" ht="30" customHeight="1" thickBot="1" x14ac:dyDescent="0.3">
      <c r="B3" s="43"/>
      <c r="C3" s="48" t="s">
        <v>0</v>
      </c>
      <c r="D3" s="49"/>
      <c r="E3" s="50"/>
      <c r="F3" s="1">
        <v>1</v>
      </c>
      <c r="G3" s="1">
        <v>2</v>
      </c>
      <c r="H3" s="2">
        <v>3</v>
      </c>
      <c r="I3" s="2">
        <v>4</v>
      </c>
      <c r="J3" s="43" t="s">
        <v>1</v>
      </c>
      <c r="K3" s="1" t="s">
        <v>3</v>
      </c>
      <c r="L3" s="19" t="s">
        <v>2</v>
      </c>
    </row>
    <row r="4" spans="1:13" ht="24" customHeight="1" x14ac:dyDescent="0.25">
      <c r="B4" s="51">
        <v>1</v>
      </c>
      <c r="C4" s="53" t="s">
        <v>10</v>
      </c>
      <c r="D4" s="54"/>
      <c r="E4" s="55"/>
      <c r="F4" s="7" t="s">
        <v>7</v>
      </c>
      <c r="G4" s="3" t="str">
        <f ca="1">INDIRECT(ADDRESS(21,6))&amp;":"&amp;INDIRECT(ADDRESS(21,7))</f>
        <v>12:13</v>
      </c>
      <c r="H4" s="3" t="str">
        <f ca="1">INDIRECT(ADDRESS(25,7))&amp;":"&amp;INDIRECT(ADDRESS(25,6))</f>
        <v>6:12</v>
      </c>
      <c r="I4" s="18" t="str">
        <f ca="1">INDIRECT(ADDRESS(16,6))&amp;":"&amp;INDIRECT(ADDRESS(16,7))</f>
        <v>10:9</v>
      </c>
      <c r="J4" s="59">
        <f ca="1">IF(COUNT(F5:I5)=0,"",COUNTIF(F5:I5,"&gt;0")+0.5*COUNTIF(F5:I5,0))</f>
        <v>1</v>
      </c>
      <c r="K4" s="21"/>
      <c r="L4" s="45">
        <v>4</v>
      </c>
    </row>
    <row r="5" spans="1:13" ht="24" customHeight="1" x14ac:dyDescent="0.25">
      <c r="B5" s="52"/>
      <c r="C5" s="56"/>
      <c r="D5" s="57"/>
      <c r="E5" s="58"/>
      <c r="F5" s="11" t="s">
        <v>7</v>
      </c>
      <c r="G5" s="14">
        <f ca="1">IF(LEN(INDIRECT(ADDRESS(ROW()-1, COLUMN())))=1,"",INDIRECT(ADDRESS(21,6))-INDIRECT(ADDRESS(21,7)))</f>
        <v>-1</v>
      </c>
      <c r="H5" s="14">
        <f ca="1">IF(LEN(INDIRECT(ADDRESS(ROW()-1, COLUMN())))=1,"",INDIRECT(ADDRESS(25,7))-INDIRECT(ADDRESS(25,6)))</f>
        <v>-6</v>
      </c>
      <c r="I5" s="15">
        <f ca="1">IF(LEN(INDIRECT(ADDRESS(ROW()-1, COLUMN())))=1,"",INDIRECT(ADDRESS(16,6))-INDIRECT(ADDRESS(16,7)))</f>
        <v>1</v>
      </c>
      <c r="J5" s="60"/>
      <c r="K5" s="14">
        <f ca="1">IF(COUNT(F5:I5)=0,"",SUM(F5:I5))</f>
        <v>-6</v>
      </c>
      <c r="L5" s="46"/>
    </row>
    <row r="6" spans="1:13" ht="24" customHeight="1" x14ac:dyDescent="0.25">
      <c r="B6" s="66">
        <v>2</v>
      </c>
      <c r="C6" s="56" t="s">
        <v>18</v>
      </c>
      <c r="D6" s="57"/>
      <c r="E6" s="58"/>
      <c r="F6" s="9" t="str">
        <f ca="1">INDIRECT(ADDRESS(21,7))&amp;":"&amp;INDIRECT(ADDRESS(21,6))</f>
        <v>13:12</v>
      </c>
      <c r="G6" s="5" t="s">
        <v>7</v>
      </c>
      <c r="H6" s="4" t="str">
        <f ca="1">INDIRECT(ADDRESS(17,6))&amp;":"&amp;INDIRECT(ADDRESS(17,7))</f>
        <v>13:10</v>
      </c>
      <c r="I6" s="8" t="str">
        <f ca="1">INDIRECT(ADDRESS(24,6))&amp;":"&amp;INDIRECT(ADDRESS(24,7))</f>
        <v>13:9</v>
      </c>
      <c r="J6" s="60">
        <f ca="1">IF(COUNT(F7:I7)=0,"",COUNTIF(F7:I7,"&gt;0")+0.5*COUNTIF(F7:I7,0))</f>
        <v>3</v>
      </c>
      <c r="K6" s="14"/>
      <c r="L6" s="46">
        <v>1</v>
      </c>
    </row>
    <row r="7" spans="1:13" ht="24" customHeight="1" x14ac:dyDescent="0.25">
      <c r="B7" s="52"/>
      <c r="C7" s="56"/>
      <c r="D7" s="57"/>
      <c r="E7" s="58"/>
      <c r="F7" s="20">
        <f ca="1">IF(LEN(INDIRECT(ADDRESS(ROW()-1, COLUMN())))=1,"",INDIRECT(ADDRESS(21,7))-INDIRECT(ADDRESS(21,6)))</f>
        <v>1</v>
      </c>
      <c r="G7" s="12" t="s">
        <v>7</v>
      </c>
      <c r="H7" s="14">
        <f ca="1">IF(LEN(INDIRECT(ADDRESS(ROW()-1, COLUMN())))=1,"",INDIRECT(ADDRESS(17,6))-INDIRECT(ADDRESS(17,7)))</f>
        <v>3</v>
      </c>
      <c r="I7" s="15">
        <f ca="1">IF(LEN(INDIRECT(ADDRESS(ROW()-1, COLUMN())))=1,"",INDIRECT(ADDRESS(24,6))-INDIRECT(ADDRESS(24,7)))</f>
        <v>4</v>
      </c>
      <c r="J7" s="60"/>
      <c r="K7" s="14">
        <f ca="1">IF(COUNT(F7:I7)=0,"",SUM(F7:I7))</f>
        <v>8</v>
      </c>
      <c r="L7" s="46"/>
    </row>
    <row r="8" spans="1:13" ht="24" customHeight="1" x14ac:dyDescent="0.25">
      <c r="B8" s="66">
        <v>3</v>
      </c>
      <c r="C8" s="56" t="s">
        <v>17</v>
      </c>
      <c r="D8" s="57"/>
      <c r="E8" s="58"/>
      <c r="F8" s="9" t="str">
        <f ca="1">INDIRECT(ADDRESS(25,6))&amp;":"&amp;INDIRECT(ADDRESS(25,7))</f>
        <v>12:6</v>
      </c>
      <c r="G8" s="4" t="str">
        <f ca="1">INDIRECT(ADDRESS(17,7))&amp;":"&amp;INDIRECT(ADDRESS(17,6))</f>
        <v>10:13</v>
      </c>
      <c r="H8" s="5" t="s">
        <v>7</v>
      </c>
      <c r="I8" s="8" t="str">
        <f ca="1">INDIRECT(ADDRESS(20,7))&amp;":"&amp;INDIRECT(ADDRESS(20,6))</f>
        <v>11:12</v>
      </c>
      <c r="J8" s="60">
        <f ca="1">IF(COUNT(F9:I9)=0,"",COUNTIF(F9:I9,"&gt;0")+0.5*COUNTIF(F9:I9,0))</f>
        <v>1</v>
      </c>
      <c r="K8" s="14"/>
      <c r="L8" s="46">
        <v>2</v>
      </c>
    </row>
    <row r="9" spans="1:13" ht="24" customHeight="1" x14ac:dyDescent="0.25">
      <c r="B9" s="52"/>
      <c r="C9" s="56"/>
      <c r="D9" s="57"/>
      <c r="E9" s="58"/>
      <c r="F9" s="20">
        <f ca="1">IF(LEN(INDIRECT(ADDRESS(ROW()-1, COLUMN())))=1,"",INDIRECT(ADDRESS(25,6))-INDIRECT(ADDRESS(25,7)))</f>
        <v>6</v>
      </c>
      <c r="G9" s="14">
        <f ca="1">IF(LEN(INDIRECT(ADDRESS(ROW()-1, COLUMN())))=1,"",INDIRECT(ADDRESS(17,7))-INDIRECT(ADDRESS(17,6)))</f>
        <v>-3</v>
      </c>
      <c r="H9" s="12" t="s">
        <v>7</v>
      </c>
      <c r="I9" s="15">
        <f ca="1">IF(LEN(INDIRECT(ADDRESS(ROW()-1, COLUMN())))=1,"",INDIRECT(ADDRESS(20,7))-INDIRECT(ADDRESS(20,6)))</f>
        <v>-1</v>
      </c>
      <c r="J9" s="60"/>
      <c r="K9" s="14">
        <f ca="1">IF(COUNT(F9:I9)=0,"",SUM(F9:I9))</f>
        <v>2</v>
      </c>
      <c r="L9" s="46"/>
    </row>
    <row r="10" spans="1:13" ht="24" customHeight="1" x14ac:dyDescent="0.25">
      <c r="B10" s="66">
        <v>4</v>
      </c>
      <c r="C10" s="56" t="s">
        <v>25</v>
      </c>
      <c r="D10" s="57"/>
      <c r="E10" s="58"/>
      <c r="F10" s="9" t="str">
        <f ca="1">INDIRECT(ADDRESS(16,7))&amp;":"&amp;INDIRECT(ADDRESS(16,6))</f>
        <v>9:10</v>
      </c>
      <c r="G10" s="4" t="str">
        <f ca="1">INDIRECT(ADDRESS(24,7))&amp;":"&amp;INDIRECT(ADDRESS(24,6))</f>
        <v>9:13</v>
      </c>
      <c r="H10" s="4" t="str">
        <f ca="1">INDIRECT(ADDRESS(20,6))&amp;":"&amp;INDIRECT(ADDRESS(20,7))</f>
        <v>12:11</v>
      </c>
      <c r="I10" s="10" t="s">
        <v>7</v>
      </c>
      <c r="J10" s="60">
        <f ca="1">IF(COUNT(F11:I11)=0,"",COUNTIF(F11:I11,"&gt;0")+0.5*COUNTIF(F11:I11,0))</f>
        <v>1</v>
      </c>
      <c r="K10" s="14"/>
      <c r="L10" s="46">
        <v>3</v>
      </c>
    </row>
    <row r="11" spans="1:13" ht="24" customHeight="1" thickBot="1" x14ac:dyDescent="0.3">
      <c r="B11" s="67"/>
      <c r="C11" s="68"/>
      <c r="D11" s="69"/>
      <c r="E11" s="70"/>
      <c r="F11" s="17">
        <f ca="1">IF(LEN(INDIRECT(ADDRESS(ROW()-1, COLUMN())))=1,"",INDIRECT(ADDRESS(16,7))-INDIRECT(ADDRESS(16,6)))</f>
        <v>-1</v>
      </c>
      <c r="G11" s="16">
        <f ca="1">IF(LEN(INDIRECT(ADDRESS(ROW()-1, COLUMN())))=1,"",INDIRECT(ADDRESS(24,7))-INDIRECT(ADDRESS(24,6)))</f>
        <v>-4</v>
      </c>
      <c r="H11" s="16">
        <f ca="1">IF(LEN(INDIRECT(ADDRESS(ROW()-1, COLUMN())))=1,"",INDIRECT(ADDRESS(20,6))-INDIRECT(ADDRESS(20,7)))</f>
        <v>1</v>
      </c>
      <c r="I11" s="13" t="s">
        <v>7</v>
      </c>
      <c r="J11" s="71"/>
      <c r="K11" s="16">
        <f ca="1">IF(COUNT(F11:I11)=0,"",SUM(F11:I11))</f>
        <v>-4</v>
      </c>
      <c r="L11" s="61"/>
    </row>
    <row r="15" spans="1:13" s="36" customFormat="1" ht="30" customHeight="1" thickBot="1" x14ac:dyDescent="0.4">
      <c r="A15" s="35"/>
      <c r="B15" s="62" t="s">
        <v>4</v>
      </c>
      <c r="C15" s="62"/>
      <c r="D15" s="62"/>
      <c r="E15" s="62"/>
      <c r="F15" s="62"/>
      <c r="G15" s="62"/>
      <c r="H15" s="62"/>
      <c r="I15" s="62"/>
      <c r="J15" s="62"/>
      <c r="K15" s="62"/>
      <c r="M15" s="40"/>
    </row>
    <row r="16" spans="1:13" s="36" customFormat="1" ht="30" customHeight="1" thickBot="1" x14ac:dyDescent="0.4">
      <c r="A16" s="35"/>
      <c r="B16" s="41">
        <v>1</v>
      </c>
      <c r="C16" s="63" t="str">
        <f ca="1">IF(ISBLANK(INDIRECT(ADDRESS(B16*2+2,3))),"",INDIRECT(ADDRESS(B16*2+2,3)))</f>
        <v xml:space="preserve">Потапова, Анухин </v>
      </c>
      <c r="D16" s="63"/>
      <c r="E16" s="64"/>
      <c r="F16" s="37">
        <v>10</v>
      </c>
      <c r="G16" s="38">
        <v>9</v>
      </c>
      <c r="H16" s="65" t="str">
        <f ca="1">IF(ISBLANK(INDIRECT(ADDRESS(K16*2+2,3))),"",INDIRECT(ADDRESS(K16*2+2,3)))</f>
        <v>Кондратова, Худяков</v>
      </c>
      <c r="I16" s="63"/>
      <c r="J16" s="63"/>
      <c r="K16" s="41">
        <v>4</v>
      </c>
      <c r="L16" s="39" t="s">
        <v>9</v>
      </c>
      <c r="M16" s="42"/>
    </row>
    <row r="17" spans="1:13" s="36" customFormat="1" ht="30" customHeight="1" thickBot="1" x14ac:dyDescent="0.4">
      <c r="A17" s="35"/>
      <c r="B17" s="41">
        <v>2</v>
      </c>
      <c r="C17" s="63" t="str">
        <f ca="1">IF(ISBLANK(INDIRECT(ADDRESS(B17*2+2,3))),"",INDIRECT(ADDRESS(B17*2+2,3)))</f>
        <v xml:space="preserve">Большакова, Догадин   </v>
      </c>
      <c r="D17" s="63"/>
      <c r="E17" s="64"/>
      <c r="F17" s="37">
        <v>13</v>
      </c>
      <c r="G17" s="38">
        <v>10</v>
      </c>
      <c r="H17" s="65" t="str">
        <f ca="1">IF(ISBLANK(INDIRECT(ADDRESS(K17*2+2,3))),"",INDIRECT(ADDRESS(K17*2+2,3)))</f>
        <v>Соколова, Гаджиев</v>
      </c>
      <c r="I17" s="63"/>
      <c r="J17" s="63"/>
      <c r="K17" s="41">
        <v>3</v>
      </c>
      <c r="L17" s="39" t="s">
        <v>9</v>
      </c>
      <c r="M17" s="42"/>
    </row>
    <row r="18" spans="1:13" s="36" customFormat="1" ht="30" customHeight="1" x14ac:dyDescent="0.35">
      <c r="A18" s="35"/>
      <c r="M18" s="42"/>
    </row>
    <row r="19" spans="1:13" s="36" customFormat="1" ht="30" customHeight="1" thickBot="1" x14ac:dyDescent="0.4">
      <c r="A19" s="35"/>
      <c r="B19" s="62" t="s">
        <v>5</v>
      </c>
      <c r="C19" s="62"/>
      <c r="D19" s="62"/>
      <c r="E19" s="62"/>
      <c r="F19" s="62"/>
      <c r="G19" s="62"/>
      <c r="H19" s="62"/>
      <c r="I19" s="62"/>
      <c r="J19" s="62"/>
      <c r="K19" s="62"/>
      <c r="M19" s="42"/>
    </row>
    <row r="20" spans="1:13" s="36" customFormat="1" ht="30" customHeight="1" thickBot="1" x14ac:dyDescent="0.4">
      <c r="A20" s="35"/>
      <c r="B20" s="41">
        <v>4</v>
      </c>
      <c r="C20" s="63" t="str">
        <f ca="1">IF(ISBLANK(INDIRECT(ADDRESS(B20*2+2,3))),"",INDIRECT(ADDRESS(B20*2+2,3)))</f>
        <v>Кондратова, Худяков</v>
      </c>
      <c r="D20" s="63"/>
      <c r="E20" s="64"/>
      <c r="F20" s="37">
        <v>12</v>
      </c>
      <c r="G20" s="38">
        <v>11</v>
      </c>
      <c r="H20" s="65" t="str">
        <f ca="1">IF(ISBLANK(INDIRECT(ADDRESS(K20*2+2,3))),"",INDIRECT(ADDRESS(K20*2+2,3)))</f>
        <v>Соколова, Гаджиев</v>
      </c>
      <c r="I20" s="63"/>
      <c r="J20" s="63"/>
      <c r="K20" s="41">
        <v>3</v>
      </c>
      <c r="L20" s="39" t="s">
        <v>9</v>
      </c>
      <c r="M20" s="42"/>
    </row>
    <row r="21" spans="1:13" s="36" customFormat="1" ht="30" customHeight="1" thickBot="1" x14ac:dyDescent="0.4">
      <c r="A21" s="35"/>
      <c r="B21" s="41">
        <v>1</v>
      </c>
      <c r="C21" s="63" t="str">
        <f ca="1">IF(ISBLANK(INDIRECT(ADDRESS(B21*2+2,3))),"",INDIRECT(ADDRESS(B21*2+2,3)))</f>
        <v xml:space="preserve">Потапова, Анухин </v>
      </c>
      <c r="D21" s="63"/>
      <c r="E21" s="64"/>
      <c r="F21" s="37">
        <v>12</v>
      </c>
      <c r="G21" s="38">
        <v>13</v>
      </c>
      <c r="H21" s="65" t="str">
        <f ca="1">IF(ISBLANK(INDIRECT(ADDRESS(K21*2+2,3))),"",INDIRECT(ADDRESS(K21*2+2,3)))</f>
        <v xml:space="preserve">Большакова, Догадин   </v>
      </c>
      <c r="I21" s="63"/>
      <c r="J21" s="63"/>
      <c r="K21" s="41">
        <v>2</v>
      </c>
      <c r="L21" s="39" t="s">
        <v>9</v>
      </c>
      <c r="M21" s="42"/>
    </row>
    <row r="22" spans="1:13" s="36" customFormat="1" ht="30" customHeight="1" x14ac:dyDescent="0.35">
      <c r="A22" s="35"/>
      <c r="M22" s="42"/>
    </row>
    <row r="23" spans="1:13" s="36" customFormat="1" ht="30" customHeight="1" thickBot="1" x14ac:dyDescent="0.4">
      <c r="A23" s="35"/>
      <c r="B23" s="62" t="s">
        <v>6</v>
      </c>
      <c r="C23" s="62"/>
      <c r="D23" s="62"/>
      <c r="E23" s="62"/>
      <c r="F23" s="62"/>
      <c r="G23" s="62"/>
      <c r="H23" s="62"/>
      <c r="I23" s="62"/>
      <c r="J23" s="62"/>
      <c r="K23" s="62"/>
      <c r="M23" s="42"/>
    </row>
    <row r="24" spans="1:13" s="36" customFormat="1" ht="30" customHeight="1" thickBot="1" x14ac:dyDescent="0.4">
      <c r="A24" s="35"/>
      <c r="B24" s="41">
        <v>2</v>
      </c>
      <c r="C24" s="63" t="str">
        <f ca="1">IF(ISBLANK(INDIRECT(ADDRESS(B24*2+2,3))),"",INDIRECT(ADDRESS(B24*2+2,3)))</f>
        <v xml:space="preserve">Большакова, Догадин   </v>
      </c>
      <c r="D24" s="63"/>
      <c r="E24" s="64"/>
      <c r="F24" s="37">
        <v>13</v>
      </c>
      <c r="G24" s="38">
        <v>9</v>
      </c>
      <c r="H24" s="65" t="str">
        <f ca="1">IF(ISBLANK(INDIRECT(ADDRESS(K24*2+2,3))),"",INDIRECT(ADDRESS(K24*2+2,3)))</f>
        <v>Кондратова, Худяков</v>
      </c>
      <c r="I24" s="63"/>
      <c r="J24" s="63"/>
      <c r="K24" s="41">
        <v>4</v>
      </c>
      <c r="L24" s="39" t="s">
        <v>9</v>
      </c>
      <c r="M24" s="42"/>
    </row>
    <row r="25" spans="1:13" s="36" customFormat="1" ht="30" customHeight="1" thickBot="1" x14ac:dyDescent="0.4">
      <c r="A25" s="35"/>
      <c r="B25" s="41">
        <v>3</v>
      </c>
      <c r="C25" s="63" t="str">
        <f ca="1">IF(ISBLANK(INDIRECT(ADDRESS(B25*2+2,3))),"",INDIRECT(ADDRESS(B25*2+2,3)))</f>
        <v>Соколова, Гаджиев</v>
      </c>
      <c r="D25" s="63"/>
      <c r="E25" s="64"/>
      <c r="F25" s="37">
        <v>12</v>
      </c>
      <c r="G25" s="38">
        <v>6</v>
      </c>
      <c r="H25" s="65" t="str">
        <f ca="1">IF(ISBLANK(INDIRECT(ADDRESS(K25*2+2,3))),"",INDIRECT(ADDRESS(K25*2+2,3)))</f>
        <v xml:space="preserve">Потапова, Анухин </v>
      </c>
      <c r="I25" s="63"/>
      <c r="J25" s="63"/>
      <c r="K25" s="41">
        <v>1</v>
      </c>
      <c r="L25" s="39" t="s">
        <v>9</v>
      </c>
      <c r="M25" s="42"/>
    </row>
  </sheetData>
  <mergeCells count="33">
    <mergeCell ref="B23:K23"/>
    <mergeCell ref="C24:E24"/>
    <mergeCell ref="H24:J24"/>
    <mergeCell ref="C25:E25"/>
    <mergeCell ref="H25:J25"/>
    <mergeCell ref="C21:E21"/>
    <mergeCell ref="H21:J21"/>
    <mergeCell ref="B10:B11"/>
    <mergeCell ref="C10:E11"/>
    <mergeCell ref="J10:J11"/>
    <mergeCell ref="C17:E17"/>
    <mergeCell ref="H17:J17"/>
    <mergeCell ref="B19:K19"/>
    <mergeCell ref="C20:E20"/>
    <mergeCell ref="H20:J20"/>
    <mergeCell ref="L10:L11"/>
    <mergeCell ref="B15:K15"/>
    <mergeCell ref="C16:E16"/>
    <mergeCell ref="H16:J16"/>
    <mergeCell ref="B6:B7"/>
    <mergeCell ref="C6:E7"/>
    <mergeCell ref="J6:J7"/>
    <mergeCell ref="L6:L7"/>
    <mergeCell ref="B8:B9"/>
    <mergeCell ref="C8:E9"/>
    <mergeCell ref="J8:J9"/>
    <mergeCell ref="L8:L9"/>
    <mergeCell ref="L4:L5"/>
    <mergeCell ref="B1:K1"/>
    <mergeCell ref="C3:E3"/>
    <mergeCell ref="B4:B5"/>
    <mergeCell ref="C4:E5"/>
    <mergeCell ref="J4:J5"/>
  </mergeCells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Q10" sqref="Q10"/>
    </sheetView>
  </sheetViews>
  <sheetFormatPr defaultRowHeight="15" x14ac:dyDescent="0.25"/>
  <cols>
    <col min="1" max="1" width="4" style="44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 x14ac:dyDescent="0.25">
      <c r="B1" s="47" t="s">
        <v>27</v>
      </c>
      <c r="C1" s="47"/>
      <c r="D1" s="47"/>
      <c r="E1" s="47"/>
      <c r="F1" s="47"/>
      <c r="G1" s="47"/>
      <c r="H1" s="47"/>
      <c r="I1" s="47"/>
      <c r="J1" s="47"/>
      <c r="K1" s="47"/>
    </row>
    <row r="2" spans="1:13" ht="15.75" thickBot="1" x14ac:dyDescent="0.3"/>
    <row r="3" spans="1:13" ht="30" customHeight="1" thickBot="1" x14ac:dyDescent="0.3">
      <c r="B3" s="43"/>
      <c r="C3" s="48" t="s">
        <v>0</v>
      </c>
      <c r="D3" s="49"/>
      <c r="E3" s="50"/>
      <c r="F3" s="1">
        <v>1</v>
      </c>
      <c r="G3" s="1">
        <v>2</v>
      </c>
      <c r="H3" s="2">
        <v>3</v>
      </c>
      <c r="I3" s="2">
        <v>4</v>
      </c>
      <c r="J3" s="43" t="s">
        <v>1</v>
      </c>
      <c r="K3" s="1" t="s">
        <v>3</v>
      </c>
      <c r="L3" s="19" t="s">
        <v>2</v>
      </c>
    </row>
    <row r="4" spans="1:13" ht="24" customHeight="1" x14ac:dyDescent="0.25">
      <c r="B4" s="51">
        <v>1</v>
      </c>
      <c r="C4" s="53" t="s">
        <v>11</v>
      </c>
      <c r="D4" s="54"/>
      <c r="E4" s="55"/>
      <c r="F4" s="7" t="s">
        <v>7</v>
      </c>
      <c r="G4" s="3" t="str">
        <f ca="1">INDIRECT(ADDRESS(21,6))&amp;":"&amp;INDIRECT(ADDRESS(21,7))</f>
        <v>12:6</v>
      </c>
      <c r="H4" s="3" t="str">
        <f ca="1">INDIRECT(ADDRESS(25,7))&amp;":"&amp;INDIRECT(ADDRESS(25,6))</f>
        <v>13:5</v>
      </c>
      <c r="I4" s="18" t="str">
        <f ca="1">INDIRECT(ADDRESS(16,6))&amp;":"&amp;INDIRECT(ADDRESS(16,7))</f>
        <v>13:1</v>
      </c>
      <c r="J4" s="59">
        <f ca="1">IF(COUNT(F5:I5)=0,"",COUNTIF(F5:I5,"&gt;0")+0.5*COUNTIF(F5:I5,0))</f>
        <v>3</v>
      </c>
      <c r="K4" s="21"/>
      <c r="L4" s="45">
        <v>1</v>
      </c>
    </row>
    <row r="5" spans="1:13" ht="24" customHeight="1" x14ac:dyDescent="0.25">
      <c r="B5" s="52"/>
      <c r="C5" s="56"/>
      <c r="D5" s="57"/>
      <c r="E5" s="58"/>
      <c r="F5" s="11" t="s">
        <v>7</v>
      </c>
      <c r="G5" s="14">
        <f ca="1">IF(LEN(INDIRECT(ADDRESS(ROW()-1, COLUMN())))=1,"",INDIRECT(ADDRESS(21,6))-INDIRECT(ADDRESS(21,7)))</f>
        <v>6</v>
      </c>
      <c r="H5" s="14">
        <f ca="1">IF(LEN(INDIRECT(ADDRESS(ROW()-1, COLUMN())))=1,"",INDIRECT(ADDRESS(25,7))-INDIRECT(ADDRESS(25,6)))</f>
        <v>8</v>
      </c>
      <c r="I5" s="15">
        <f ca="1">IF(LEN(INDIRECT(ADDRESS(ROW()-1, COLUMN())))=1,"",INDIRECT(ADDRESS(16,6))-INDIRECT(ADDRESS(16,7)))</f>
        <v>12</v>
      </c>
      <c r="J5" s="60"/>
      <c r="K5" s="14">
        <f ca="1">IF(COUNT(F5:I5)=0,"",SUM(F5:I5))</f>
        <v>26</v>
      </c>
      <c r="L5" s="46"/>
    </row>
    <row r="6" spans="1:13" ht="24" customHeight="1" x14ac:dyDescent="0.25">
      <c r="B6" s="66">
        <v>2</v>
      </c>
      <c r="C6" s="56" t="s">
        <v>19</v>
      </c>
      <c r="D6" s="57"/>
      <c r="E6" s="58"/>
      <c r="F6" s="9" t="str">
        <f ca="1">INDIRECT(ADDRESS(21,7))&amp;":"&amp;INDIRECT(ADDRESS(21,6))</f>
        <v>6:12</v>
      </c>
      <c r="G6" s="5" t="s">
        <v>7</v>
      </c>
      <c r="H6" s="4" t="str">
        <f ca="1">INDIRECT(ADDRESS(17,6))&amp;":"&amp;INDIRECT(ADDRESS(17,7))</f>
        <v>1:13</v>
      </c>
      <c r="I6" s="8" t="str">
        <f ca="1">INDIRECT(ADDRESS(24,6))&amp;":"&amp;INDIRECT(ADDRESS(24,7))</f>
        <v>13:9</v>
      </c>
      <c r="J6" s="60">
        <f ca="1">IF(COUNT(F7:I7)=0,"",COUNTIF(F7:I7,"&gt;0")+0.5*COUNTIF(F7:I7,0))</f>
        <v>1</v>
      </c>
      <c r="K6" s="14"/>
      <c r="L6" s="46">
        <v>3</v>
      </c>
    </row>
    <row r="7" spans="1:13" ht="24" customHeight="1" x14ac:dyDescent="0.25">
      <c r="B7" s="52"/>
      <c r="C7" s="56"/>
      <c r="D7" s="57"/>
      <c r="E7" s="58"/>
      <c r="F7" s="20">
        <f ca="1">IF(LEN(INDIRECT(ADDRESS(ROW()-1, COLUMN())))=1,"",INDIRECT(ADDRESS(21,7))-INDIRECT(ADDRESS(21,6)))</f>
        <v>-6</v>
      </c>
      <c r="G7" s="12" t="s">
        <v>7</v>
      </c>
      <c r="H7" s="14">
        <f ca="1">IF(LEN(INDIRECT(ADDRESS(ROW()-1, COLUMN())))=1,"",INDIRECT(ADDRESS(17,6))-INDIRECT(ADDRESS(17,7)))</f>
        <v>-12</v>
      </c>
      <c r="I7" s="15">
        <f ca="1">IF(LEN(INDIRECT(ADDRESS(ROW()-1, COLUMN())))=1,"",INDIRECT(ADDRESS(24,6))-INDIRECT(ADDRESS(24,7)))</f>
        <v>4</v>
      </c>
      <c r="J7" s="60"/>
      <c r="K7" s="14">
        <f ca="1">IF(COUNT(F7:I7)=0,"",SUM(F7:I7))</f>
        <v>-14</v>
      </c>
      <c r="L7" s="46"/>
    </row>
    <row r="8" spans="1:13" ht="24" customHeight="1" x14ac:dyDescent="0.25">
      <c r="B8" s="66">
        <v>3</v>
      </c>
      <c r="C8" s="56" t="s">
        <v>16</v>
      </c>
      <c r="D8" s="57"/>
      <c r="E8" s="58"/>
      <c r="F8" s="9" t="str">
        <f ca="1">INDIRECT(ADDRESS(25,6))&amp;":"&amp;INDIRECT(ADDRESS(25,7))</f>
        <v>5:13</v>
      </c>
      <c r="G8" s="4" t="str">
        <f ca="1">INDIRECT(ADDRESS(17,7))&amp;":"&amp;INDIRECT(ADDRESS(17,6))</f>
        <v>13:1</v>
      </c>
      <c r="H8" s="5" t="s">
        <v>7</v>
      </c>
      <c r="I8" s="8" t="str">
        <f ca="1">INDIRECT(ADDRESS(20,7))&amp;":"&amp;INDIRECT(ADDRESS(20,6))</f>
        <v>13:3</v>
      </c>
      <c r="J8" s="60">
        <f ca="1">IF(COUNT(F9:I9)=0,"",COUNTIF(F9:I9,"&gt;0")+0.5*COUNTIF(F9:I9,0))</f>
        <v>2</v>
      </c>
      <c r="K8" s="14"/>
      <c r="L8" s="46">
        <v>2</v>
      </c>
    </row>
    <row r="9" spans="1:13" ht="24" customHeight="1" x14ac:dyDescent="0.25">
      <c r="B9" s="52"/>
      <c r="C9" s="56"/>
      <c r="D9" s="57"/>
      <c r="E9" s="58"/>
      <c r="F9" s="20">
        <f ca="1">IF(LEN(INDIRECT(ADDRESS(ROW()-1, COLUMN())))=1,"",INDIRECT(ADDRESS(25,6))-INDIRECT(ADDRESS(25,7)))</f>
        <v>-8</v>
      </c>
      <c r="G9" s="14">
        <f ca="1">IF(LEN(INDIRECT(ADDRESS(ROW()-1, COLUMN())))=1,"",INDIRECT(ADDRESS(17,7))-INDIRECT(ADDRESS(17,6)))</f>
        <v>12</v>
      </c>
      <c r="H9" s="12" t="s">
        <v>7</v>
      </c>
      <c r="I9" s="15">
        <f ca="1">IF(LEN(INDIRECT(ADDRESS(ROW()-1, COLUMN())))=1,"",INDIRECT(ADDRESS(20,7))-INDIRECT(ADDRESS(20,6)))</f>
        <v>10</v>
      </c>
      <c r="J9" s="60"/>
      <c r="K9" s="14">
        <f ca="1">IF(COUNT(F9:I9)=0,"",SUM(F9:I9))</f>
        <v>14</v>
      </c>
      <c r="L9" s="46"/>
    </row>
    <row r="10" spans="1:13" ht="24" customHeight="1" x14ac:dyDescent="0.25">
      <c r="B10" s="66">
        <v>4</v>
      </c>
      <c r="C10" s="56" t="s">
        <v>24</v>
      </c>
      <c r="D10" s="57"/>
      <c r="E10" s="58"/>
      <c r="F10" s="9" t="str">
        <f ca="1">INDIRECT(ADDRESS(16,7))&amp;":"&amp;INDIRECT(ADDRESS(16,6))</f>
        <v>1:13</v>
      </c>
      <c r="G10" s="4" t="str">
        <f ca="1">INDIRECT(ADDRESS(24,7))&amp;":"&amp;INDIRECT(ADDRESS(24,6))</f>
        <v>9:13</v>
      </c>
      <c r="H10" s="4" t="str">
        <f ca="1">INDIRECT(ADDRESS(20,6))&amp;":"&amp;INDIRECT(ADDRESS(20,7))</f>
        <v>3:13</v>
      </c>
      <c r="I10" s="10" t="s">
        <v>7</v>
      </c>
      <c r="J10" s="60">
        <f ca="1">IF(COUNT(F11:I11)=0,"",COUNTIF(F11:I11,"&gt;0")+0.5*COUNTIF(F11:I11,0))</f>
        <v>0</v>
      </c>
      <c r="K10" s="14"/>
      <c r="L10" s="46">
        <v>4</v>
      </c>
    </row>
    <row r="11" spans="1:13" ht="24" customHeight="1" thickBot="1" x14ac:dyDescent="0.3">
      <c r="B11" s="67"/>
      <c r="C11" s="68"/>
      <c r="D11" s="69"/>
      <c r="E11" s="70"/>
      <c r="F11" s="17">
        <f ca="1">IF(LEN(INDIRECT(ADDRESS(ROW()-1, COLUMN())))=1,"",INDIRECT(ADDRESS(16,7))-INDIRECT(ADDRESS(16,6)))</f>
        <v>-12</v>
      </c>
      <c r="G11" s="16">
        <f ca="1">IF(LEN(INDIRECT(ADDRESS(ROW()-1, COLUMN())))=1,"",INDIRECT(ADDRESS(24,7))-INDIRECT(ADDRESS(24,6)))</f>
        <v>-4</v>
      </c>
      <c r="H11" s="16">
        <f ca="1">IF(LEN(INDIRECT(ADDRESS(ROW()-1, COLUMN())))=1,"",INDIRECT(ADDRESS(20,6))-INDIRECT(ADDRESS(20,7)))</f>
        <v>-10</v>
      </c>
      <c r="I11" s="13" t="s">
        <v>7</v>
      </c>
      <c r="J11" s="71"/>
      <c r="K11" s="16">
        <f ca="1">IF(COUNT(F11:I11)=0,"",SUM(F11:I11))</f>
        <v>-26</v>
      </c>
      <c r="L11" s="61"/>
    </row>
    <row r="15" spans="1:13" s="36" customFormat="1" ht="30" customHeight="1" thickBot="1" x14ac:dyDescent="0.4">
      <c r="A15" s="35"/>
      <c r="B15" s="62" t="s">
        <v>4</v>
      </c>
      <c r="C15" s="62"/>
      <c r="D15" s="62"/>
      <c r="E15" s="62"/>
      <c r="F15" s="62"/>
      <c r="G15" s="62"/>
      <c r="H15" s="62"/>
      <c r="I15" s="62"/>
      <c r="J15" s="62"/>
      <c r="K15" s="62"/>
      <c r="M15" s="40"/>
    </row>
    <row r="16" spans="1:13" s="36" customFormat="1" ht="30" customHeight="1" thickBot="1" x14ac:dyDescent="0.4">
      <c r="A16" s="35"/>
      <c r="B16" s="41">
        <v>1</v>
      </c>
      <c r="C16" s="63" t="str">
        <f ca="1">IF(ISBLANK(INDIRECT(ADDRESS(B16*2+2,3))),"",INDIRECT(ADDRESS(B16*2+2,3)))</f>
        <v xml:space="preserve">Стасишина, Лямунов </v>
      </c>
      <c r="D16" s="63"/>
      <c r="E16" s="64"/>
      <c r="F16" s="37">
        <v>13</v>
      </c>
      <c r="G16" s="38">
        <v>1</v>
      </c>
      <c r="H16" s="65" t="str">
        <f ca="1">IF(ISBLANK(INDIRECT(ADDRESS(K16*2+2,3))),"",INDIRECT(ADDRESS(K16*2+2,3)))</f>
        <v xml:space="preserve"> Карепова, Капов</v>
      </c>
      <c r="I16" s="63"/>
      <c r="J16" s="63"/>
      <c r="K16" s="41">
        <v>4</v>
      </c>
      <c r="L16" s="39" t="s">
        <v>9</v>
      </c>
      <c r="M16" s="42"/>
    </row>
    <row r="17" spans="1:13" s="36" customFormat="1" ht="30" customHeight="1" thickBot="1" x14ac:dyDescent="0.4">
      <c r="A17" s="35"/>
      <c r="B17" s="41">
        <v>2</v>
      </c>
      <c r="C17" s="63" t="str">
        <f ca="1">IF(ISBLANK(INDIRECT(ADDRESS(B17*2+2,3))),"",INDIRECT(ADDRESS(B17*2+2,3)))</f>
        <v xml:space="preserve">Крошилова, Вахрушев  </v>
      </c>
      <c r="D17" s="63"/>
      <c r="E17" s="64"/>
      <c r="F17" s="37">
        <v>1</v>
      </c>
      <c r="G17" s="38">
        <v>13</v>
      </c>
      <c r="H17" s="65" t="str">
        <f ca="1">IF(ISBLANK(INDIRECT(ADDRESS(K17*2+2,3))),"",INDIRECT(ADDRESS(K17*2+2,3)))</f>
        <v xml:space="preserve">Кирменская, Лухиши </v>
      </c>
      <c r="I17" s="63"/>
      <c r="J17" s="63"/>
      <c r="K17" s="41">
        <v>3</v>
      </c>
      <c r="L17" s="39" t="s">
        <v>9</v>
      </c>
      <c r="M17" s="42"/>
    </row>
    <row r="18" spans="1:13" s="36" customFormat="1" ht="30" customHeight="1" x14ac:dyDescent="0.35">
      <c r="A18" s="35"/>
      <c r="M18" s="42"/>
    </row>
    <row r="19" spans="1:13" s="36" customFormat="1" ht="30" customHeight="1" thickBot="1" x14ac:dyDescent="0.4">
      <c r="A19" s="35"/>
      <c r="B19" s="62" t="s">
        <v>5</v>
      </c>
      <c r="C19" s="62"/>
      <c r="D19" s="62"/>
      <c r="E19" s="62"/>
      <c r="F19" s="62"/>
      <c r="G19" s="62"/>
      <c r="H19" s="62"/>
      <c r="I19" s="62"/>
      <c r="J19" s="62"/>
      <c r="K19" s="62"/>
      <c r="M19" s="42"/>
    </row>
    <row r="20" spans="1:13" s="36" customFormat="1" ht="30" customHeight="1" thickBot="1" x14ac:dyDescent="0.4">
      <c r="A20" s="35"/>
      <c r="B20" s="41">
        <v>4</v>
      </c>
      <c r="C20" s="63" t="str">
        <f ca="1">IF(ISBLANK(INDIRECT(ADDRESS(B20*2+2,3))),"",INDIRECT(ADDRESS(B20*2+2,3)))</f>
        <v xml:space="preserve"> Карепова, Капов</v>
      </c>
      <c r="D20" s="63"/>
      <c r="E20" s="64"/>
      <c r="F20" s="37">
        <v>3</v>
      </c>
      <c r="G20" s="38">
        <v>13</v>
      </c>
      <c r="H20" s="65" t="str">
        <f ca="1">IF(ISBLANK(INDIRECT(ADDRESS(K20*2+2,3))),"",INDIRECT(ADDRESS(K20*2+2,3)))</f>
        <v xml:space="preserve">Кирменская, Лухиши </v>
      </c>
      <c r="I20" s="63"/>
      <c r="J20" s="63"/>
      <c r="K20" s="41">
        <v>3</v>
      </c>
      <c r="L20" s="39" t="s">
        <v>9</v>
      </c>
      <c r="M20" s="42"/>
    </row>
    <row r="21" spans="1:13" s="36" customFormat="1" ht="30" customHeight="1" thickBot="1" x14ac:dyDescent="0.4">
      <c r="A21" s="35"/>
      <c r="B21" s="41">
        <v>1</v>
      </c>
      <c r="C21" s="63" t="str">
        <f ca="1">IF(ISBLANK(INDIRECT(ADDRESS(B21*2+2,3))),"",INDIRECT(ADDRESS(B21*2+2,3)))</f>
        <v xml:space="preserve">Стасишина, Лямунов </v>
      </c>
      <c r="D21" s="63"/>
      <c r="E21" s="64"/>
      <c r="F21" s="37">
        <v>12</v>
      </c>
      <c r="G21" s="38">
        <v>6</v>
      </c>
      <c r="H21" s="65" t="str">
        <f ca="1">IF(ISBLANK(INDIRECT(ADDRESS(K21*2+2,3))),"",INDIRECT(ADDRESS(K21*2+2,3)))</f>
        <v xml:space="preserve">Крошилова, Вахрушев  </v>
      </c>
      <c r="I21" s="63"/>
      <c r="J21" s="63"/>
      <c r="K21" s="41">
        <v>2</v>
      </c>
      <c r="L21" s="39" t="s">
        <v>9</v>
      </c>
      <c r="M21" s="42"/>
    </row>
    <row r="22" spans="1:13" s="36" customFormat="1" ht="30" customHeight="1" x14ac:dyDescent="0.35">
      <c r="A22" s="35"/>
      <c r="M22" s="42"/>
    </row>
    <row r="23" spans="1:13" s="36" customFormat="1" ht="30" customHeight="1" thickBot="1" x14ac:dyDescent="0.4">
      <c r="A23" s="35"/>
      <c r="B23" s="62" t="s">
        <v>6</v>
      </c>
      <c r="C23" s="62"/>
      <c r="D23" s="62"/>
      <c r="E23" s="62"/>
      <c r="F23" s="62"/>
      <c r="G23" s="62"/>
      <c r="H23" s="62"/>
      <c r="I23" s="62"/>
      <c r="J23" s="62"/>
      <c r="K23" s="62"/>
      <c r="M23" s="42"/>
    </row>
    <row r="24" spans="1:13" s="36" customFormat="1" ht="30" customHeight="1" thickBot="1" x14ac:dyDescent="0.4">
      <c r="A24" s="35"/>
      <c r="B24" s="41">
        <v>2</v>
      </c>
      <c r="C24" s="63" t="str">
        <f ca="1">IF(ISBLANK(INDIRECT(ADDRESS(B24*2+2,3))),"",INDIRECT(ADDRESS(B24*2+2,3)))</f>
        <v xml:space="preserve">Крошилова, Вахрушев  </v>
      </c>
      <c r="D24" s="63"/>
      <c r="E24" s="64"/>
      <c r="F24" s="37">
        <v>13</v>
      </c>
      <c r="G24" s="38">
        <v>9</v>
      </c>
      <c r="H24" s="65" t="str">
        <f ca="1">IF(ISBLANK(INDIRECT(ADDRESS(K24*2+2,3))),"",INDIRECT(ADDRESS(K24*2+2,3)))</f>
        <v xml:space="preserve"> Карепова, Капов</v>
      </c>
      <c r="I24" s="63"/>
      <c r="J24" s="63"/>
      <c r="K24" s="41">
        <v>4</v>
      </c>
      <c r="L24" s="39" t="s">
        <v>9</v>
      </c>
      <c r="M24" s="42"/>
    </row>
    <row r="25" spans="1:13" s="36" customFormat="1" ht="30" customHeight="1" thickBot="1" x14ac:dyDescent="0.4">
      <c r="A25" s="35"/>
      <c r="B25" s="41">
        <v>3</v>
      </c>
      <c r="C25" s="63" t="str">
        <f ca="1">IF(ISBLANK(INDIRECT(ADDRESS(B25*2+2,3))),"",INDIRECT(ADDRESS(B25*2+2,3)))</f>
        <v xml:space="preserve">Кирменская, Лухиши </v>
      </c>
      <c r="D25" s="63"/>
      <c r="E25" s="64"/>
      <c r="F25" s="37">
        <v>5</v>
      </c>
      <c r="G25" s="38">
        <v>13</v>
      </c>
      <c r="H25" s="65" t="str">
        <f ca="1">IF(ISBLANK(INDIRECT(ADDRESS(K25*2+2,3))),"",INDIRECT(ADDRESS(K25*2+2,3)))</f>
        <v xml:space="preserve">Стасишина, Лямунов </v>
      </c>
      <c r="I25" s="63"/>
      <c r="J25" s="63"/>
      <c r="K25" s="41">
        <v>1</v>
      </c>
      <c r="L25" s="39" t="s">
        <v>9</v>
      </c>
      <c r="M25" s="42"/>
    </row>
  </sheetData>
  <mergeCells count="33">
    <mergeCell ref="B23:K23"/>
    <mergeCell ref="C24:E24"/>
    <mergeCell ref="H24:J24"/>
    <mergeCell ref="C25:E25"/>
    <mergeCell ref="H25:J25"/>
    <mergeCell ref="C21:E21"/>
    <mergeCell ref="H21:J21"/>
    <mergeCell ref="B10:B11"/>
    <mergeCell ref="C10:E11"/>
    <mergeCell ref="J10:J11"/>
    <mergeCell ref="C17:E17"/>
    <mergeCell ref="H17:J17"/>
    <mergeCell ref="B19:K19"/>
    <mergeCell ref="C20:E20"/>
    <mergeCell ref="H20:J20"/>
    <mergeCell ref="L10:L11"/>
    <mergeCell ref="B15:K15"/>
    <mergeCell ref="C16:E16"/>
    <mergeCell ref="H16:J16"/>
    <mergeCell ref="B6:B7"/>
    <mergeCell ref="C6:E7"/>
    <mergeCell ref="J6:J7"/>
    <mergeCell ref="L6:L7"/>
    <mergeCell ref="B8:B9"/>
    <mergeCell ref="C8:E9"/>
    <mergeCell ref="J8:J9"/>
    <mergeCell ref="L8:L9"/>
    <mergeCell ref="L4:L5"/>
    <mergeCell ref="B1:K1"/>
    <mergeCell ref="C3:E3"/>
    <mergeCell ref="B4:B5"/>
    <mergeCell ref="C4:E5"/>
    <mergeCell ref="J4:J5"/>
  </mergeCells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25"/>
  <sheetViews>
    <sheetView workbookViewId="0">
      <selection activeCell="T9" sqref="T9"/>
    </sheetView>
  </sheetViews>
  <sheetFormatPr defaultRowHeight="15" x14ac:dyDescent="0.25"/>
  <cols>
    <col min="1" max="1" width="4" style="34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 x14ac:dyDescent="0.25">
      <c r="B1" s="47" t="s">
        <v>28</v>
      </c>
      <c r="C1" s="47"/>
      <c r="D1" s="47"/>
      <c r="E1" s="47"/>
      <c r="F1" s="47"/>
      <c r="G1" s="47"/>
      <c r="H1" s="47"/>
      <c r="I1" s="47"/>
      <c r="J1" s="47"/>
      <c r="K1" s="47"/>
    </row>
    <row r="2" spans="1:13" ht="15.75" thickBot="1" x14ac:dyDescent="0.3"/>
    <row r="3" spans="1:13" ht="30" customHeight="1" thickBot="1" x14ac:dyDescent="0.3">
      <c r="B3" s="22"/>
      <c r="C3" s="48" t="s">
        <v>0</v>
      </c>
      <c r="D3" s="49"/>
      <c r="E3" s="50"/>
      <c r="F3" s="1">
        <v>1</v>
      </c>
      <c r="G3" s="1">
        <v>2</v>
      </c>
      <c r="H3" s="2">
        <v>3</v>
      </c>
      <c r="I3" s="2">
        <v>4</v>
      </c>
      <c r="J3" s="22" t="s">
        <v>1</v>
      </c>
      <c r="K3" s="1" t="s">
        <v>3</v>
      </c>
      <c r="L3" s="19" t="s">
        <v>2</v>
      </c>
    </row>
    <row r="4" spans="1:13" ht="24" customHeight="1" x14ac:dyDescent="0.25">
      <c r="B4" s="51">
        <v>1</v>
      </c>
      <c r="C4" s="53" t="s">
        <v>12</v>
      </c>
      <c r="D4" s="54"/>
      <c r="E4" s="55"/>
      <c r="F4" s="7" t="s">
        <v>7</v>
      </c>
      <c r="G4" s="3" t="str">
        <f ca="1">INDIRECT(ADDRESS(21,6))&amp;":"&amp;INDIRECT(ADDRESS(21,7))</f>
        <v>13:9</v>
      </c>
      <c r="H4" s="3" t="str">
        <f ca="1">INDIRECT(ADDRESS(25,7))&amp;":"&amp;INDIRECT(ADDRESS(25,6))</f>
        <v>11:7</v>
      </c>
      <c r="I4" s="18" t="str">
        <f ca="1">INDIRECT(ADDRESS(16,6))&amp;":"&amp;INDIRECT(ADDRESS(16,7))</f>
        <v>11:5</v>
      </c>
      <c r="J4" s="59">
        <f ca="1">IF(COUNT(F5:I5)=0,"",COUNTIF(F5:I5,"&gt;0")+0.5*COUNTIF(F5:I5,0))</f>
        <v>3</v>
      </c>
      <c r="K4" s="21"/>
      <c r="L4" s="45">
        <v>1</v>
      </c>
    </row>
    <row r="5" spans="1:13" ht="24" customHeight="1" x14ac:dyDescent="0.25">
      <c r="B5" s="52"/>
      <c r="C5" s="56"/>
      <c r="D5" s="57"/>
      <c r="E5" s="58"/>
      <c r="F5" s="11" t="s">
        <v>7</v>
      </c>
      <c r="G5" s="14">
        <f ca="1">IF(LEN(INDIRECT(ADDRESS(ROW()-1, COLUMN())))=1,"",INDIRECT(ADDRESS(21,6))-INDIRECT(ADDRESS(21,7)))</f>
        <v>4</v>
      </c>
      <c r="H5" s="14">
        <f ca="1">IF(LEN(INDIRECT(ADDRESS(ROW()-1, COLUMN())))=1,"",INDIRECT(ADDRESS(25,7))-INDIRECT(ADDRESS(25,6)))</f>
        <v>4</v>
      </c>
      <c r="I5" s="15">
        <f ca="1">IF(LEN(INDIRECT(ADDRESS(ROW()-1, COLUMN())))=1,"",INDIRECT(ADDRESS(16,6))-INDIRECT(ADDRESS(16,7)))</f>
        <v>6</v>
      </c>
      <c r="J5" s="60"/>
      <c r="K5" s="14">
        <f ca="1">IF(COUNT(F5:I5)=0,"",SUM(F5:I5))</f>
        <v>14</v>
      </c>
      <c r="L5" s="46"/>
    </row>
    <row r="6" spans="1:13" ht="24" customHeight="1" x14ac:dyDescent="0.25">
      <c r="B6" s="66">
        <v>2</v>
      </c>
      <c r="C6" s="56" t="s">
        <v>20</v>
      </c>
      <c r="D6" s="57"/>
      <c r="E6" s="58"/>
      <c r="F6" s="9" t="str">
        <f ca="1">INDIRECT(ADDRESS(21,7))&amp;":"&amp;INDIRECT(ADDRESS(21,6))</f>
        <v>9:13</v>
      </c>
      <c r="G6" s="5" t="s">
        <v>7</v>
      </c>
      <c r="H6" s="4" t="str">
        <f ca="1">INDIRECT(ADDRESS(17,6))&amp;":"&amp;INDIRECT(ADDRESS(17,7))</f>
        <v>13:12</v>
      </c>
      <c r="I6" s="8" t="str">
        <f ca="1">INDIRECT(ADDRESS(24,6))&amp;":"&amp;INDIRECT(ADDRESS(24,7))</f>
        <v>7:13</v>
      </c>
      <c r="J6" s="60">
        <f ca="1">IF(COUNT(F7:I7)=0,"",COUNTIF(F7:I7,"&gt;0")+0.5*COUNTIF(F7:I7,0))</f>
        <v>1</v>
      </c>
      <c r="K6" s="14"/>
      <c r="L6" s="46">
        <v>3</v>
      </c>
    </row>
    <row r="7" spans="1:13" ht="24" customHeight="1" x14ac:dyDescent="0.25">
      <c r="B7" s="52"/>
      <c r="C7" s="56"/>
      <c r="D7" s="57"/>
      <c r="E7" s="58"/>
      <c r="F7" s="20">
        <f ca="1">IF(LEN(INDIRECT(ADDRESS(ROW()-1, COLUMN())))=1,"",INDIRECT(ADDRESS(21,7))-INDIRECT(ADDRESS(21,6)))</f>
        <v>-4</v>
      </c>
      <c r="G7" s="12" t="s">
        <v>7</v>
      </c>
      <c r="H7" s="14">
        <f ca="1">IF(LEN(INDIRECT(ADDRESS(ROW()-1, COLUMN())))=1,"",INDIRECT(ADDRESS(17,6))-INDIRECT(ADDRESS(17,7)))</f>
        <v>1</v>
      </c>
      <c r="I7" s="15">
        <f ca="1">IF(LEN(INDIRECT(ADDRESS(ROW()-1, COLUMN())))=1,"",INDIRECT(ADDRESS(24,6))-INDIRECT(ADDRESS(24,7)))</f>
        <v>-6</v>
      </c>
      <c r="J7" s="60"/>
      <c r="K7" s="14">
        <f ca="1">IF(COUNT(F7:I7)=0,"",SUM(F7:I7))</f>
        <v>-9</v>
      </c>
      <c r="L7" s="46"/>
    </row>
    <row r="8" spans="1:13" ht="24" customHeight="1" x14ac:dyDescent="0.25">
      <c r="B8" s="66">
        <v>3</v>
      </c>
      <c r="C8" s="56" t="s">
        <v>15</v>
      </c>
      <c r="D8" s="57"/>
      <c r="E8" s="58"/>
      <c r="F8" s="9" t="str">
        <f ca="1">INDIRECT(ADDRESS(25,6))&amp;":"&amp;INDIRECT(ADDRESS(25,7))</f>
        <v>7:11</v>
      </c>
      <c r="G8" s="4" t="str">
        <f ca="1">INDIRECT(ADDRESS(17,7))&amp;":"&amp;INDIRECT(ADDRESS(17,6))</f>
        <v>12:13</v>
      </c>
      <c r="H8" s="5" t="s">
        <v>7</v>
      </c>
      <c r="I8" s="8" t="str">
        <f ca="1">INDIRECT(ADDRESS(20,7))&amp;":"&amp;INDIRECT(ADDRESS(20,6))</f>
        <v>9:13</v>
      </c>
      <c r="J8" s="60">
        <f ca="1">IF(COUNT(F9:I9)=0,"",COUNTIF(F9:I9,"&gt;0")+0.5*COUNTIF(F9:I9,0))</f>
        <v>0</v>
      </c>
      <c r="K8" s="14"/>
      <c r="L8" s="46">
        <v>4</v>
      </c>
    </row>
    <row r="9" spans="1:13" ht="24" customHeight="1" x14ac:dyDescent="0.25">
      <c r="B9" s="52"/>
      <c r="C9" s="56"/>
      <c r="D9" s="57"/>
      <c r="E9" s="58"/>
      <c r="F9" s="20">
        <f ca="1">IF(LEN(INDIRECT(ADDRESS(ROW()-1, COLUMN())))=1,"",INDIRECT(ADDRESS(25,6))-INDIRECT(ADDRESS(25,7)))</f>
        <v>-4</v>
      </c>
      <c r="G9" s="14">
        <f ca="1">IF(LEN(INDIRECT(ADDRESS(ROW()-1, COLUMN())))=1,"",INDIRECT(ADDRESS(17,7))-INDIRECT(ADDRESS(17,6)))</f>
        <v>-1</v>
      </c>
      <c r="H9" s="12" t="s">
        <v>7</v>
      </c>
      <c r="I9" s="15">
        <f ca="1">IF(LEN(INDIRECT(ADDRESS(ROW()-1, COLUMN())))=1,"",INDIRECT(ADDRESS(20,7))-INDIRECT(ADDRESS(20,6)))</f>
        <v>-4</v>
      </c>
      <c r="J9" s="60"/>
      <c r="K9" s="14">
        <f ca="1">IF(COUNT(F9:I9)=0,"",SUM(F9:I9))</f>
        <v>-9</v>
      </c>
      <c r="L9" s="46"/>
    </row>
    <row r="10" spans="1:13" ht="24" customHeight="1" x14ac:dyDescent="0.25">
      <c r="B10" s="66">
        <v>4</v>
      </c>
      <c r="C10" s="56" t="s">
        <v>23</v>
      </c>
      <c r="D10" s="57"/>
      <c r="E10" s="58"/>
      <c r="F10" s="9" t="str">
        <f ca="1">INDIRECT(ADDRESS(16,7))&amp;":"&amp;INDIRECT(ADDRESS(16,6))</f>
        <v>5:11</v>
      </c>
      <c r="G10" s="4" t="str">
        <f ca="1">INDIRECT(ADDRESS(24,7))&amp;":"&amp;INDIRECT(ADDRESS(24,6))</f>
        <v>13:7</v>
      </c>
      <c r="H10" s="4" t="str">
        <f ca="1">INDIRECT(ADDRESS(20,6))&amp;":"&amp;INDIRECT(ADDRESS(20,7))</f>
        <v>13:9</v>
      </c>
      <c r="I10" s="10" t="s">
        <v>7</v>
      </c>
      <c r="J10" s="60">
        <f ca="1">IF(COUNT(F11:I11)=0,"",COUNTIF(F11:I11,"&gt;0")+0.5*COUNTIF(F11:I11,0))</f>
        <v>2</v>
      </c>
      <c r="K10" s="14"/>
      <c r="L10" s="46">
        <v>2</v>
      </c>
    </row>
    <row r="11" spans="1:13" ht="24" customHeight="1" thickBot="1" x14ac:dyDescent="0.3">
      <c r="B11" s="67"/>
      <c r="C11" s="68"/>
      <c r="D11" s="69"/>
      <c r="E11" s="70"/>
      <c r="F11" s="17">
        <f ca="1">IF(LEN(INDIRECT(ADDRESS(ROW()-1, COLUMN())))=1,"",INDIRECT(ADDRESS(16,7))-INDIRECT(ADDRESS(16,6)))</f>
        <v>-6</v>
      </c>
      <c r="G11" s="16">
        <f ca="1">IF(LEN(INDIRECT(ADDRESS(ROW()-1, COLUMN())))=1,"",INDIRECT(ADDRESS(24,7))-INDIRECT(ADDRESS(24,6)))</f>
        <v>6</v>
      </c>
      <c r="H11" s="16">
        <f ca="1">IF(LEN(INDIRECT(ADDRESS(ROW()-1, COLUMN())))=1,"",INDIRECT(ADDRESS(20,6))-INDIRECT(ADDRESS(20,7)))</f>
        <v>4</v>
      </c>
      <c r="I11" s="13" t="s">
        <v>7</v>
      </c>
      <c r="J11" s="71"/>
      <c r="K11" s="16">
        <f ca="1">IF(COUNT(F11:I11)=0,"",SUM(F11:I11))</f>
        <v>4</v>
      </c>
      <c r="L11" s="61"/>
    </row>
    <row r="15" spans="1:13" s="36" customFormat="1" ht="30" customHeight="1" thickBot="1" x14ac:dyDescent="0.4">
      <c r="A15" s="35"/>
      <c r="B15" s="62" t="s">
        <v>4</v>
      </c>
      <c r="C15" s="62"/>
      <c r="D15" s="62"/>
      <c r="E15" s="62"/>
      <c r="F15" s="62"/>
      <c r="G15" s="62"/>
      <c r="H15" s="62"/>
      <c r="I15" s="62"/>
      <c r="J15" s="62"/>
      <c r="K15" s="62"/>
      <c r="M15" s="40"/>
    </row>
    <row r="16" spans="1:13" s="36" customFormat="1" ht="30" customHeight="1" thickBot="1" x14ac:dyDescent="0.4">
      <c r="A16" s="35"/>
      <c r="B16" s="41">
        <v>1</v>
      </c>
      <c r="C16" s="63" t="str">
        <f ca="1">IF(ISBLANK(INDIRECT(ADDRESS(B16*2+2,3))),"",INDIRECT(ADDRESS(B16*2+2,3)))</f>
        <v>Чекмарева, Шундрин</v>
      </c>
      <c r="D16" s="63"/>
      <c r="E16" s="64"/>
      <c r="F16" s="37">
        <v>11</v>
      </c>
      <c r="G16" s="38">
        <v>5</v>
      </c>
      <c r="H16" s="65" t="str">
        <f ca="1">IF(ISBLANK(INDIRECT(ADDRESS(K16*2+2,3))),"",INDIRECT(ADDRESS(K16*2+2,3)))</f>
        <v xml:space="preserve"> Елсакова, Попов </v>
      </c>
      <c r="I16" s="63"/>
      <c r="J16" s="63"/>
      <c r="K16" s="41">
        <v>4</v>
      </c>
      <c r="L16" s="39" t="s">
        <v>9</v>
      </c>
      <c r="M16" s="42"/>
    </row>
    <row r="17" spans="1:13" s="36" customFormat="1" ht="30" customHeight="1" thickBot="1" x14ac:dyDescent="0.4">
      <c r="A17" s="35"/>
      <c r="B17" s="41">
        <v>2</v>
      </c>
      <c r="C17" s="63" t="str">
        <f ca="1">IF(ISBLANK(INDIRECT(ADDRESS(B17*2+2,3))),"",INDIRECT(ADDRESS(B17*2+2,3)))</f>
        <v xml:space="preserve">Зубова, Гелдиев </v>
      </c>
      <c r="D17" s="63"/>
      <c r="E17" s="64"/>
      <c r="F17" s="37">
        <v>13</v>
      </c>
      <c r="G17" s="38">
        <v>12</v>
      </c>
      <c r="H17" s="65" t="str">
        <f ca="1">IF(ISBLANK(INDIRECT(ADDRESS(K17*2+2,3))),"",INDIRECT(ADDRESS(K17*2+2,3)))</f>
        <v xml:space="preserve">Казанцева, Кулаков      </v>
      </c>
      <c r="I17" s="63"/>
      <c r="J17" s="63"/>
      <c r="K17" s="41">
        <v>3</v>
      </c>
      <c r="L17" s="39" t="s">
        <v>9</v>
      </c>
      <c r="M17" s="42"/>
    </row>
    <row r="18" spans="1:13" s="36" customFormat="1" ht="30" customHeight="1" x14ac:dyDescent="0.35">
      <c r="A18" s="35"/>
      <c r="M18" s="42"/>
    </row>
    <row r="19" spans="1:13" s="36" customFormat="1" ht="30" customHeight="1" thickBot="1" x14ac:dyDescent="0.4">
      <c r="A19" s="35"/>
      <c r="B19" s="62" t="s">
        <v>5</v>
      </c>
      <c r="C19" s="62"/>
      <c r="D19" s="62"/>
      <c r="E19" s="62"/>
      <c r="F19" s="62"/>
      <c r="G19" s="62"/>
      <c r="H19" s="62"/>
      <c r="I19" s="62"/>
      <c r="J19" s="62"/>
      <c r="K19" s="62"/>
      <c r="M19" s="42"/>
    </row>
    <row r="20" spans="1:13" s="36" customFormat="1" ht="30" customHeight="1" thickBot="1" x14ac:dyDescent="0.4">
      <c r="A20" s="35"/>
      <c r="B20" s="41">
        <v>4</v>
      </c>
      <c r="C20" s="63" t="str">
        <f ca="1">IF(ISBLANK(INDIRECT(ADDRESS(B20*2+2,3))),"",INDIRECT(ADDRESS(B20*2+2,3)))</f>
        <v xml:space="preserve"> Елсакова, Попов </v>
      </c>
      <c r="D20" s="63"/>
      <c r="E20" s="64"/>
      <c r="F20" s="37">
        <v>13</v>
      </c>
      <c r="G20" s="38">
        <v>9</v>
      </c>
      <c r="H20" s="65" t="str">
        <f ca="1">IF(ISBLANK(INDIRECT(ADDRESS(K20*2+2,3))),"",INDIRECT(ADDRESS(K20*2+2,3)))</f>
        <v xml:space="preserve">Казанцева, Кулаков      </v>
      </c>
      <c r="I20" s="63"/>
      <c r="J20" s="63"/>
      <c r="K20" s="41">
        <v>3</v>
      </c>
      <c r="L20" s="39" t="s">
        <v>9</v>
      </c>
      <c r="M20" s="42"/>
    </row>
    <row r="21" spans="1:13" s="36" customFormat="1" ht="30" customHeight="1" thickBot="1" x14ac:dyDescent="0.4">
      <c r="A21" s="35"/>
      <c r="B21" s="41">
        <v>1</v>
      </c>
      <c r="C21" s="63" t="str">
        <f ca="1">IF(ISBLANK(INDIRECT(ADDRESS(B21*2+2,3))),"",INDIRECT(ADDRESS(B21*2+2,3)))</f>
        <v>Чекмарева, Шундрин</v>
      </c>
      <c r="D21" s="63"/>
      <c r="E21" s="64"/>
      <c r="F21" s="37">
        <v>13</v>
      </c>
      <c r="G21" s="38">
        <v>9</v>
      </c>
      <c r="H21" s="65" t="str">
        <f ca="1">IF(ISBLANK(INDIRECT(ADDRESS(K21*2+2,3))),"",INDIRECT(ADDRESS(K21*2+2,3)))</f>
        <v xml:space="preserve">Зубова, Гелдиев </v>
      </c>
      <c r="I21" s="63"/>
      <c r="J21" s="63"/>
      <c r="K21" s="41">
        <v>2</v>
      </c>
      <c r="L21" s="39" t="s">
        <v>9</v>
      </c>
      <c r="M21" s="42"/>
    </row>
    <row r="22" spans="1:13" s="36" customFormat="1" ht="30" customHeight="1" x14ac:dyDescent="0.35">
      <c r="A22" s="35"/>
      <c r="M22" s="42"/>
    </row>
    <row r="23" spans="1:13" s="36" customFormat="1" ht="30" customHeight="1" thickBot="1" x14ac:dyDescent="0.4">
      <c r="A23" s="35"/>
      <c r="B23" s="62" t="s">
        <v>6</v>
      </c>
      <c r="C23" s="62"/>
      <c r="D23" s="62"/>
      <c r="E23" s="62"/>
      <c r="F23" s="62"/>
      <c r="G23" s="62"/>
      <c r="H23" s="62"/>
      <c r="I23" s="62"/>
      <c r="J23" s="62"/>
      <c r="K23" s="62"/>
      <c r="M23" s="42"/>
    </row>
    <row r="24" spans="1:13" s="36" customFormat="1" ht="30" customHeight="1" thickBot="1" x14ac:dyDescent="0.4">
      <c r="A24" s="35"/>
      <c r="B24" s="41">
        <v>2</v>
      </c>
      <c r="C24" s="63" t="str">
        <f ca="1">IF(ISBLANK(INDIRECT(ADDRESS(B24*2+2,3))),"",INDIRECT(ADDRESS(B24*2+2,3)))</f>
        <v xml:space="preserve">Зубова, Гелдиев </v>
      </c>
      <c r="D24" s="63"/>
      <c r="E24" s="64"/>
      <c r="F24" s="37">
        <v>7</v>
      </c>
      <c r="G24" s="38">
        <v>13</v>
      </c>
      <c r="H24" s="65" t="str">
        <f ca="1">IF(ISBLANK(INDIRECT(ADDRESS(K24*2+2,3))),"",INDIRECT(ADDRESS(K24*2+2,3)))</f>
        <v xml:space="preserve"> Елсакова, Попов </v>
      </c>
      <c r="I24" s="63"/>
      <c r="J24" s="63"/>
      <c r="K24" s="41">
        <v>4</v>
      </c>
      <c r="L24" s="39" t="s">
        <v>9</v>
      </c>
      <c r="M24" s="42"/>
    </row>
    <row r="25" spans="1:13" s="36" customFormat="1" ht="30" customHeight="1" thickBot="1" x14ac:dyDescent="0.4">
      <c r="A25" s="35"/>
      <c r="B25" s="41">
        <v>3</v>
      </c>
      <c r="C25" s="63" t="str">
        <f ca="1">IF(ISBLANK(INDIRECT(ADDRESS(B25*2+2,3))),"",INDIRECT(ADDRESS(B25*2+2,3)))</f>
        <v xml:space="preserve">Казанцева, Кулаков      </v>
      </c>
      <c r="D25" s="63"/>
      <c r="E25" s="64"/>
      <c r="F25" s="37">
        <v>7</v>
      </c>
      <c r="G25" s="38">
        <v>11</v>
      </c>
      <c r="H25" s="65" t="str">
        <f ca="1">IF(ISBLANK(INDIRECT(ADDRESS(K25*2+2,3))),"",INDIRECT(ADDRESS(K25*2+2,3)))</f>
        <v>Чекмарева, Шундрин</v>
      </c>
      <c r="I25" s="63"/>
      <c r="J25" s="63"/>
      <c r="K25" s="41">
        <v>1</v>
      </c>
      <c r="L25" s="39" t="s">
        <v>9</v>
      </c>
      <c r="M25" s="42"/>
    </row>
  </sheetData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B8:B9"/>
    <mergeCell ref="C8:E9"/>
    <mergeCell ref="J8:J9"/>
    <mergeCell ref="L8:L9"/>
    <mergeCell ref="B10:B11"/>
    <mergeCell ref="C10:E11"/>
    <mergeCell ref="J10:J11"/>
    <mergeCell ref="L10:L11"/>
    <mergeCell ref="B15:K15"/>
    <mergeCell ref="C16:E16"/>
    <mergeCell ref="H16:J16"/>
    <mergeCell ref="C17:E17"/>
    <mergeCell ref="H17:J17"/>
    <mergeCell ref="B1:K1"/>
    <mergeCell ref="B6:B7"/>
    <mergeCell ref="C6:E7"/>
    <mergeCell ref="J6:J7"/>
    <mergeCell ref="L6:L7"/>
    <mergeCell ref="C3:E3"/>
    <mergeCell ref="B4:B5"/>
    <mergeCell ref="C4:E5"/>
    <mergeCell ref="J4:J5"/>
    <mergeCell ref="L4:L5"/>
  </mergeCells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L6" sqref="L6:L7"/>
    </sheetView>
  </sheetViews>
  <sheetFormatPr defaultRowHeight="15" x14ac:dyDescent="0.25"/>
  <cols>
    <col min="1" max="1" width="4" style="44" customWidth="1"/>
    <col min="2" max="12" width="10.28515625" customWidth="1"/>
    <col min="13" max="13" width="10.28515625" style="33" customWidth="1"/>
    <col min="14" max="15" width="10.28515625" customWidth="1"/>
  </cols>
  <sheetData>
    <row r="1" spans="1:13" ht="40.5" customHeight="1" x14ac:dyDescent="0.25">
      <c r="B1" s="47" t="s">
        <v>29</v>
      </c>
      <c r="C1" s="47"/>
      <c r="D1" s="47"/>
      <c r="E1" s="47"/>
      <c r="F1" s="47"/>
      <c r="G1" s="47"/>
      <c r="H1" s="47"/>
      <c r="I1" s="47"/>
      <c r="J1" s="47"/>
      <c r="K1" s="47"/>
    </row>
    <row r="2" spans="1:13" ht="15.75" thickBot="1" x14ac:dyDescent="0.3"/>
    <row r="3" spans="1:13" ht="30" customHeight="1" thickBot="1" x14ac:dyDescent="0.3">
      <c r="B3" s="43"/>
      <c r="C3" s="48" t="s">
        <v>0</v>
      </c>
      <c r="D3" s="49"/>
      <c r="E3" s="50"/>
      <c r="F3" s="1">
        <v>1</v>
      </c>
      <c r="G3" s="1">
        <v>2</v>
      </c>
      <c r="H3" s="2">
        <v>3</v>
      </c>
      <c r="I3" s="2">
        <v>4</v>
      </c>
      <c r="J3" s="43" t="s">
        <v>1</v>
      </c>
      <c r="K3" s="1" t="s">
        <v>3</v>
      </c>
      <c r="L3" s="19" t="s">
        <v>2</v>
      </c>
    </row>
    <row r="4" spans="1:13" ht="24" customHeight="1" x14ac:dyDescent="0.25">
      <c r="B4" s="51">
        <v>1</v>
      </c>
      <c r="C4" s="53" t="s">
        <v>13</v>
      </c>
      <c r="D4" s="54"/>
      <c r="E4" s="55"/>
      <c r="F4" s="7" t="s">
        <v>7</v>
      </c>
      <c r="G4" s="3" t="str">
        <f ca="1">INDIRECT(ADDRESS(21,6))&amp;":"&amp;INDIRECT(ADDRESS(21,7))</f>
        <v>13:3</v>
      </c>
      <c r="H4" s="3" t="str">
        <f ca="1">INDIRECT(ADDRESS(25,7))&amp;":"&amp;INDIRECT(ADDRESS(25,6))</f>
        <v>11:9</v>
      </c>
      <c r="I4" s="18" t="str">
        <f ca="1">INDIRECT(ADDRESS(16,6))&amp;":"&amp;INDIRECT(ADDRESS(16,7))</f>
        <v>13:8</v>
      </c>
      <c r="J4" s="59">
        <f ca="1">IF(COUNT(F5:I5)=0,"",COUNTIF(F5:I5,"&gt;0")+0.5*COUNTIF(F5:I5,0))</f>
        <v>3</v>
      </c>
      <c r="K4" s="21"/>
      <c r="L4" s="45">
        <v>1</v>
      </c>
    </row>
    <row r="5" spans="1:13" ht="24" customHeight="1" x14ac:dyDescent="0.25">
      <c r="B5" s="52"/>
      <c r="C5" s="56"/>
      <c r="D5" s="57"/>
      <c r="E5" s="58"/>
      <c r="F5" s="11" t="s">
        <v>7</v>
      </c>
      <c r="G5" s="14">
        <f ca="1">IF(LEN(INDIRECT(ADDRESS(ROW()-1, COLUMN())))=1,"",INDIRECT(ADDRESS(21,6))-INDIRECT(ADDRESS(21,7)))</f>
        <v>10</v>
      </c>
      <c r="H5" s="14">
        <f ca="1">IF(LEN(INDIRECT(ADDRESS(ROW()-1, COLUMN())))=1,"",INDIRECT(ADDRESS(25,7))-INDIRECT(ADDRESS(25,6)))</f>
        <v>2</v>
      </c>
      <c r="I5" s="15">
        <f ca="1">IF(LEN(INDIRECT(ADDRESS(ROW()-1, COLUMN())))=1,"",INDIRECT(ADDRESS(16,6))-INDIRECT(ADDRESS(16,7)))</f>
        <v>5</v>
      </c>
      <c r="J5" s="60"/>
      <c r="K5" s="14">
        <f ca="1">IF(COUNT(F5:I5)=0,"",SUM(F5:I5))</f>
        <v>17</v>
      </c>
      <c r="L5" s="46"/>
    </row>
    <row r="6" spans="1:13" ht="24" customHeight="1" x14ac:dyDescent="0.25">
      <c r="B6" s="66">
        <v>2</v>
      </c>
      <c r="C6" s="56" t="s">
        <v>21</v>
      </c>
      <c r="D6" s="57"/>
      <c r="E6" s="58"/>
      <c r="F6" s="9" t="str">
        <f ca="1">INDIRECT(ADDRESS(21,7))&amp;":"&amp;INDIRECT(ADDRESS(21,6))</f>
        <v>3:13</v>
      </c>
      <c r="G6" s="5" t="s">
        <v>7</v>
      </c>
      <c r="H6" s="4" t="str">
        <f ca="1">INDIRECT(ADDRESS(17,6))&amp;":"&amp;INDIRECT(ADDRESS(17,7))</f>
        <v>9:13</v>
      </c>
      <c r="I6" s="8" t="str">
        <f ca="1">INDIRECT(ADDRESS(24,6))&amp;":"&amp;INDIRECT(ADDRESS(24,7))</f>
        <v>6:10</v>
      </c>
      <c r="J6" s="60">
        <f ca="1">IF(COUNT(F7:I7)=0,"",COUNTIF(F7:I7,"&gt;0")+0.5*COUNTIF(F7:I7,0))</f>
        <v>0</v>
      </c>
      <c r="K6" s="14"/>
      <c r="L6" s="46">
        <v>4</v>
      </c>
    </row>
    <row r="7" spans="1:13" ht="24" customHeight="1" x14ac:dyDescent="0.25">
      <c r="B7" s="52"/>
      <c r="C7" s="56"/>
      <c r="D7" s="57"/>
      <c r="E7" s="58"/>
      <c r="F7" s="20">
        <f ca="1">IF(LEN(INDIRECT(ADDRESS(ROW()-1, COLUMN())))=1,"",INDIRECT(ADDRESS(21,7))-INDIRECT(ADDRESS(21,6)))</f>
        <v>-10</v>
      </c>
      <c r="G7" s="12" t="s">
        <v>7</v>
      </c>
      <c r="H7" s="14">
        <f ca="1">IF(LEN(INDIRECT(ADDRESS(ROW()-1, COLUMN())))=1,"",INDIRECT(ADDRESS(17,6))-INDIRECT(ADDRESS(17,7)))</f>
        <v>-4</v>
      </c>
      <c r="I7" s="15">
        <f ca="1">IF(LEN(INDIRECT(ADDRESS(ROW()-1, COLUMN())))=1,"",INDIRECT(ADDRESS(24,6))-INDIRECT(ADDRESS(24,7)))</f>
        <v>-4</v>
      </c>
      <c r="J7" s="60"/>
      <c r="K7" s="14">
        <f ca="1">IF(COUNT(F7:I7)=0,"",SUM(F7:I7))</f>
        <v>-18</v>
      </c>
      <c r="L7" s="46"/>
    </row>
    <row r="8" spans="1:13" ht="24" customHeight="1" x14ac:dyDescent="0.25">
      <c r="B8" s="66">
        <v>3</v>
      </c>
      <c r="C8" s="56" t="s">
        <v>14</v>
      </c>
      <c r="D8" s="57"/>
      <c r="E8" s="58"/>
      <c r="F8" s="9" t="str">
        <f ca="1">INDIRECT(ADDRESS(25,6))&amp;":"&amp;INDIRECT(ADDRESS(25,7))</f>
        <v>9:11</v>
      </c>
      <c r="G8" s="4" t="str">
        <f ca="1">INDIRECT(ADDRESS(17,7))&amp;":"&amp;INDIRECT(ADDRESS(17,6))</f>
        <v>13:9</v>
      </c>
      <c r="H8" s="5" t="s">
        <v>7</v>
      </c>
      <c r="I8" s="8" t="str">
        <f ca="1">INDIRECT(ADDRESS(20,7))&amp;":"&amp;INDIRECT(ADDRESS(20,6))</f>
        <v>10:9</v>
      </c>
      <c r="J8" s="60">
        <f ca="1">IF(COUNT(F9:I9)=0,"",COUNTIF(F9:I9,"&gt;0")+0.5*COUNTIF(F9:I9,0))</f>
        <v>2</v>
      </c>
      <c r="K8" s="14"/>
      <c r="L8" s="46">
        <v>2</v>
      </c>
    </row>
    <row r="9" spans="1:13" ht="24" customHeight="1" x14ac:dyDescent="0.25">
      <c r="B9" s="52"/>
      <c r="C9" s="56"/>
      <c r="D9" s="57"/>
      <c r="E9" s="58"/>
      <c r="F9" s="20">
        <f ca="1">IF(LEN(INDIRECT(ADDRESS(ROW()-1, COLUMN())))=1,"",INDIRECT(ADDRESS(25,6))-INDIRECT(ADDRESS(25,7)))</f>
        <v>-2</v>
      </c>
      <c r="G9" s="14">
        <f ca="1">IF(LEN(INDIRECT(ADDRESS(ROW()-1, COLUMN())))=1,"",INDIRECT(ADDRESS(17,7))-INDIRECT(ADDRESS(17,6)))</f>
        <v>4</v>
      </c>
      <c r="H9" s="12" t="s">
        <v>7</v>
      </c>
      <c r="I9" s="15">
        <f ca="1">IF(LEN(INDIRECT(ADDRESS(ROW()-1, COLUMN())))=1,"",INDIRECT(ADDRESS(20,7))-INDIRECT(ADDRESS(20,6)))</f>
        <v>1</v>
      </c>
      <c r="J9" s="60"/>
      <c r="K9" s="14">
        <f ca="1">IF(COUNT(F9:I9)=0,"",SUM(F9:I9))</f>
        <v>3</v>
      </c>
      <c r="L9" s="46"/>
    </row>
    <row r="10" spans="1:13" ht="24" customHeight="1" x14ac:dyDescent="0.25">
      <c r="B10" s="66">
        <v>4</v>
      </c>
      <c r="C10" s="56" t="s">
        <v>22</v>
      </c>
      <c r="D10" s="57"/>
      <c r="E10" s="58"/>
      <c r="F10" s="9" t="str">
        <f ca="1">INDIRECT(ADDRESS(16,7))&amp;":"&amp;INDIRECT(ADDRESS(16,6))</f>
        <v>8:13</v>
      </c>
      <c r="G10" s="4" t="str">
        <f ca="1">INDIRECT(ADDRESS(24,7))&amp;":"&amp;INDIRECT(ADDRESS(24,6))</f>
        <v>10:6</v>
      </c>
      <c r="H10" s="4" t="str">
        <f ca="1">INDIRECT(ADDRESS(20,6))&amp;":"&amp;INDIRECT(ADDRESS(20,7))</f>
        <v>9:10</v>
      </c>
      <c r="I10" s="10" t="s">
        <v>7</v>
      </c>
      <c r="J10" s="60">
        <f ca="1">IF(COUNT(F11:I11)=0,"",COUNTIF(F11:I11,"&gt;0")+0.5*COUNTIF(F11:I11,0))</f>
        <v>1</v>
      </c>
      <c r="K10" s="14"/>
      <c r="L10" s="46">
        <v>3</v>
      </c>
    </row>
    <row r="11" spans="1:13" ht="24" customHeight="1" thickBot="1" x14ac:dyDescent="0.3">
      <c r="B11" s="67"/>
      <c r="C11" s="68"/>
      <c r="D11" s="69"/>
      <c r="E11" s="70"/>
      <c r="F11" s="17">
        <f ca="1">IF(LEN(INDIRECT(ADDRESS(ROW()-1, COLUMN())))=1,"",INDIRECT(ADDRESS(16,7))-INDIRECT(ADDRESS(16,6)))</f>
        <v>-5</v>
      </c>
      <c r="G11" s="16">
        <f ca="1">IF(LEN(INDIRECT(ADDRESS(ROW()-1, COLUMN())))=1,"",INDIRECT(ADDRESS(24,7))-INDIRECT(ADDRESS(24,6)))</f>
        <v>4</v>
      </c>
      <c r="H11" s="16">
        <f ca="1">IF(LEN(INDIRECT(ADDRESS(ROW()-1, COLUMN())))=1,"",INDIRECT(ADDRESS(20,6))-INDIRECT(ADDRESS(20,7)))</f>
        <v>-1</v>
      </c>
      <c r="I11" s="13" t="s">
        <v>7</v>
      </c>
      <c r="J11" s="71"/>
      <c r="K11" s="16">
        <f ca="1">IF(COUNT(F11:I11)=0,"",SUM(F11:I11))</f>
        <v>-2</v>
      </c>
      <c r="L11" s="61"/>
    </row>
    <row r="15" spans="1:13" s="36" customFormat="1" ht="30" customHeight="1" thickBot="1" x14ac:dyDescent="0.4">
      <c r="A15" s="35"/>
      <c r="B15" s="62" t="s">
        <v>4</v>
      </c>
      <c r="C15" s="62"/>
      <c r="D15" s="62"/>
      <c r="E15" s="62"/>
      <c r="F15" s="62"/>
      <c r="G15" s="62"/>
      <c r="H15" s="62"/>
      <c r="I15" s="62"/>
      <c r="J15" s="62"/>
      <c r="K15" s="62"/>
      <c r="M15" s="40"/>
    </row>
    <row r="16" spans="1:13" s="36" customFormat="1" ht="30" customHeight="1" thickBot="1" x14ac:dyDescent="0.4">
      <c r="A16" s="35"/>
      <c r="B16" s="41">
        <v>1</v>
      </c>
      <c r="C16" s="63" t="str">
        <f ca="1">IF(ISBLANK(INDIRECT(ADDRESS(B16*2+2,3))),"",INDIRECT(ADDRESS(B16*2+2,3)))</f>
        <v>Артюхина, Тихонов</v>
      </c>
      <c r="D16" s="63"/>
      <c r="E16" s="64"/>
      <c r="F16" s="37">
        <v>13</v>
      </c>
      <c r="G16" s="38">
        <v>8</v>
      </c>
      <c r="H16" s="65" t="str">
        <f ca="1">IF(ISBLANK(INDIRECT(ADDRESS(K16*2+2,3))),"",INDIRECT(ADDRESS(K16*2+2,3)))</f>
        <v>Кузнецова, Завьялов</v>
      </c>
      <c r="I16" s="63"/>
      <c r="J16" s="63"/>
      <c r="K16" s="41">
        <v>4</v>
      </c>
      <c r="L16" s="39" t="s">
        <v>9</v>
      </c>
      <c r="M16" s="42"/>
    </row>
    <row r="17" spans="1:13" s="36" customFormat="1" ht="30" customHeight="1" thickBot="1" x14ac:dyDescent="0.4">
      <c r="A17" s="35"/>
      <c r="B17" s="41">
        <v>2</v>
      </c>
      <c r="C17" s="63" t="str">
        <f ca="1">IF(ISBLANK(INDIRECT(ADDRESS(B17*2+2,3))),"",INDIRECT(ADDRESS(B17*2+2,3)))</f>
        <v xml:space="preserve">Тихомирова, Тарасов </v>
      </c>
      <c r="D17" s="63"/>
      <c r="E17" s="64"/>
      <c r="F17" s="37">
        <v>9</v>
      </c>
      <c r="G17" s="38">
        <v>13</v>
      </c>
      <c r="H17" s="65" t="str">
        <f ca="1">IF(ISBLANK(INDIRECT(ADDRESS(K17*2+2,3))),"",INDIRECT(ADDRESS(K17*2+2,3)))</f>
        <v xml:space="preserve">Таратина, Африканов </v>
      </c>
      <c r="I17" s="63"/>
      <c r="J17" s="63"/>
      <c r="K17" s="41">
        <v>3</v>
      </c>
      <c r="L17" s="39" t="s">
        <v>9</v>
      </c>
      <c r="M17" s="42"/>
    </row>
    <row r="18" spans="1:13" s="36" customFormat="1" ht="30" customHeight="1" x14ac:dyDescent="0.35">
      <c r="A18" s="35"/>
      <c r="M18" s="42"/>
    </row>
    <row r="19" spans="1:13" s="36" customFormat="1" ht="30" customHeight="1" thickBot="1" x14ac:dyDescent="0.4">
      <c r="A19" s="35"/>
      <c r="B19" s="62" t="s">
        <v>5</v>
      </c>
      <c r="C19" s="62"/>
      <c r="D19" s="62"/>
      <c r="E19" s="62"/>
      <c r="F19" s="62"/>
      <c r="G19" s="62"/>
      <c r="H19" s="62"/>
      <c r="I19" s="62"/>
      <c r="J19" s="62"/>
      <c r="K19" s="62"/>
      <c r="M19" s="42"/>
    </row>
    <row r="20" spans="1:13" s="36" customFormat="1" ht="30" customHeight="1" thickBot="1" x14ac:dyDescent="0.4">
      <c r="A20" s="35"/>
      <c r="B20" s="41">
        <v>4</v>
      </c>
      <c r="C20" s="63" t="str">
        <f ca="1">IF(ISBLANK(INDIRECT(ADDRESS(B20*2+2,3))),"",INDIRECT(ADDRESS(B20*2+2,3)))</f>
        <v>Кузнецова, Завьялов</v>
      </c>
      <c r="D20" s="63"/>
      <c r="E20" s="64"/>
      <c r="F20" s="37">
        <v>9</v>
      </c>
      <c r="G20" s="38">
        <v>10</v>
      </c>
      <c r="H20" s="65" t="str">
        <f ca="1">IF(ISBLANK(INDIRECT(ADDRESS(K20*2+2,3))),"",INDIRECT(ADDRESS(K20*2+2,3)))</f>
        <v xml:space="preserve">Таратина, Африканов </v>
      </c>
      <c r="I20" s="63"/>
      <c r="J20" s="63"/>
      <c r="K20" s="41">
        <v>3</v>
      </c>
      <c r="L20" s="39" t="s">
        <v>9</v>
      </c>
      <c r="M20" s="42"/>
    </row>
    <row r="21" spans="1:13" s="36" customFormat="1" ht="30" customHeight="1" thickBot="1" x14ac:dyDescent="0.4">
      <c r="A21" s="35"/>
      <c r="B21" s="41">
        <v>1</v>
      </c>
      <c r="C21" s="63" t="str">
        <f ca="1">IF(ISBLANK(INDIRECT(ADDRESS(B21*2+2,3))),"",INDIRECT(ADDRESS(B21*2+2,3)))</f>
        <v>Артюхина, Тихонов</v>
      </c>
      <c r="D21" s="63"/>
      <c r="E21" s="64"/>
      <c r="F21" s="37">
        <v>13</v>
      </c>
      <c r="G21" s="38">
        <v>3</v>
      </c>
      <c r="H21" s="65" t="str">
        <f ca="1">IF(ISBLANK(INDIRECT(ADDRESS(K21*2+2,3))),"",INDIRECT(ADDRESS(K21*2+2,3)))</f>
        <v xml:space="preserve">Тихомирова, Тарасов </v>
      </c>
      <c r="I21" s="63"/>
      <c r="J21" s="63"/>
      <c r="K21" s="41">
        <v>2</v>
      </c>
      <c r="L21" s="39" t="s">
        <v>9</v>
      </c>
      <c r="M21" s="42"/>
    </row>
    <row r="22" spans="1:13" s="36" customFormat="1" ht="30" customHeight="1" x14ac:dyDescent="0.35">
      <c r="A22" s="35"/>
      <c r="M22" s="42"/>
    </row>
    <row r="23" spans="1:13" s="36" customFormat="1" ht="30" customHeight="1" thickBot="1" x14ac:dyDescent="0.4">
      <c r="A23" s="35"/>
      <c r="B23" s="62" t="s">
        <v>6</v>
      </c>
      <c r="C23" s="62"/>
      <c r="D23" s="62"/>
      <c r="E23" s="62"/>
      <c r="F23" s="62"/>
      <c r="G23" s="62"/>
      <c r="H23" s="62"/>
      <c r="I23" s="62"/>
      <c r="J23" s="62"/>
      <c r="K23" s="62"/>
      <c r="M23" s="42"/>
    </row>
    <row r="24" spans="1:13" s="36" customFormat="1" ht="30" customHeight="1" thickBot="1" x14ac:dyDescent="0.4">
      <c r="A24" s="35"/>
      <c r="B24" s="41">
        <v>2</v>
      </c>
      <c r="C24" s="63" t="str">
        <f ca="1">IF(ISBLANK(INDIRECT(ADDRESS(B24*2+2,3))),"",INDIRECT(ADDRESS(B24*2+2,3)))</f>
        <v xml:space="preserve">Тихомирова, Тарасов </v>
      </c>
      <c r="D24" s="63"/>
      <c r="E24" s="64"/>
      <c r="F24" s="37">
        <v>6</v>
      </c>
      <c r="G24" s="38">
        <v>10</v>
      </c>
      <c r="H24" s="65" t="str">
        <f ca="1">IF(ISBLANK(INDIRECT(ADDRESS(K24*2+2,3))),"",INDIRECT(ADDRESS(K24*2+2,3)))</f>
        <v>Кузнецова, Завьялов</v>
      </c>
      <c r="I24" s="63"/>
      <c r="J24" s="63"/>
      <c r="K24" s="41">
        <v>4</v>
      </c>
      <c r="L24" s="39" t="s">
        <v>9</v>
      </c>
      <c r="M24" s="42"/>
    </row>
    <row r="25" spans="1:13" s="36" customFormat="1" ht="30" customHeight="1" thickBot="1" x14ac:dyDescent="0.4">
      <c r="A25" s="35"/>
      <c r="B25" s="41">
        <v>3</v>
      </c>
      <c r="C25" s="63" t="str">
        <f ca="1">IF(ISBLANK(INDIRECT(ADDRESS(B25*2+2,3))),"",INDIRECT(ADDRESS(B25*2+2,3)))</f>
        <v xml:space="preserve">Таратина, Африканов </v>
      </c>
      <c r="D25" s="63"/>
      <c r="E25" s="64"/>
      <c r="F25" s="37">
        <v>9</v>
      </c>
      <c r="G25" s="38">
        <v>11</v>
      </c>
      <c r="H25" s="65" t="str">
        <f ca="1">IF(ISBLANK(INDIRECT(ADDRESS(K25*2+2,3))),"",INDIRECT(ADDRESS(K25*2+2,3)))</f>
        <v>Артюхина, Тихонов</v>
      </c>
      <c r="I25" s="63"/>
      <c r="J25" s="63"/>
      <c r="K25" s="41">
        <v>1</v>
      </c>
      <c r="L25" s="39" t="s">
        <v>9</v>
      </c>
      <c r="M25" s="42"/>
    </row>
  </sheetData>
  <mergeCells count="33">
    <mergeCell ref="B23:K23"/>
    <mergeCell ref="C24:E24"/>
    <mergeCell ref="H24:J24"/>
    <mergeCell ref="C25:E25"/>
    <mergeCell ref="H25:J25"/>
    <mergeCell ref="C21:E21"/>
    <mergeCell ref="H21:J21"/>
    <mergeCell ref="B10:B11"/>
    <mergeCell ref="C10:E11"/>
    <mergeCell ref="J10:J11"/>
    <mergeCell ref="C17:E17"/>
    <mergeCell ref="H17:J17"/>
    <mergeCell ref="B19:K19"/>
    <mergeCell ref="C20:E20"/>
    <mergeCell ref="H20:J20"/>
    <mergeCell ref="L10:L11"/>
    <mergeCell ref="B15:K15"/>
    <mergeCell ref="C16:E16"/>
    <mergeCell ref="H16:J16"/>
    <mergeCell ref="B6:B7"/>
    <mergeCell ref="C6:E7"/>
    <mergeCell ref="J6:J7"/>
    <mergeCell ref="L6:L7"/>
    <mergeCell ref="B8:B9"/>
    <mergeCell ref="C8:E9"/>
    <mergeCell ref="J8:J9"/>
    <mergeCell ref="L8:L9"/>
    <mergeCell ref="L4:L5"/>
    <mergeCell ref="B1:K1"/>
    <mergeCell ref="C3:E3"/>
    <mergeCell ref="B4:B5"/>
    <mergeCell ref="C4:E5"/>
    <mergeCell ref="J4:J5"/>
  </mergeCells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O40"/>
  <sheetViews>
    <sheetView topLeftCell="A19" zoomScaleNormal="100" workbookViewId="0">
      <selection activeCell="L38" sqref="L38"/>
    </sheetView>
  </sheetViews>
  <sheetFormatPr defaultRowHeight="15" customHeight="1" x14ac:dyDescent="0.25"/>
  <cols>
    <col min="1" max="1" width="9.140625" style="34"/>
    <col min="2" max="15" width="9.140625" style="24" customWidth="1"/>
    <col min="16" max="16384" width="9.140625" style="24"/>
  </cols>
  <sheetData>
    <row r="1" spans="1:13" ht="59.25" customHeight="1" x14ac:dyDescent="0.25">
      <c r="B1" s="76" t="s">
        <v>197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" customHeight="1" x14ac:dyDescent="0.25">
      <c r="C2" s="32"/>
    </row>
    <row r="3" spans="1:13" ht="15" customHeight="1" x14ac:dyDescent="0.25">
      <c r="C3" s="32"/>
    </row>
    <row r="4" spans="1:13" ht="15" customHeight="1" x14ac:dyDescent="0.25">
      <c r="A4" s="34" t="s">
        <v>196</v>
      </c>
      <c r="B4" s="74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 xml:space="preserve">Большакова, Догадин   </v>
      </c>
      <c r="C4" s="73"/>
      <c r="D4" s="23">
        <v>7</v>
      </c>
      <c r="E4" s="25"/>
    </row>
    <row r="5" spans="1:13" ht="15" customHeight="1" x14ac:dyDescent="0.25">
      <c r="A5" s="34">
        <v>1</v>
      </c>
      <c r="C5" s="32"/>
      <c r="E5" s="26"/>
    </row>
    <row r="6" spans="1:13" ht="15" customHeight="1" x14ac:dyDescent="0.25">
      <c r="B6" s="31" t="s">
        <v>9</v>
      </c>
      <c r="C6" s="32">
        <v>24</v>
      </c>
      <c r="E6" s="27"/>
      <c r="F6" s="72" t="str">
        <f ca="1">IF(ISBLANK(D4),"",IF(D4&gt;D8,B4,B8))</f>
        <v xml:space="preserve">Таратина, Африканов </v>
      </c>
      <c r="G6" s="73"/>
      <c r="H6" s="23">
        <v>0</v>
      </c>
      <c r="I6" s="25"/>
    </row>
    <row r="7" spans="1:13" ht="15" customHeight="1" x14ac:dyDescent="0.25">
      <c r="C7" s="32"/>
      <c r="E7" s="27"/>
      <c r="I7" s="26"/>
    </row>
    <row r="8" spans="1:13" ht="15" customHeight="1" x14ac:dyDescent="0.25">
      <c r="A8" s="34" t="s">
        <v>29</v>
      </c>
      <c r="B8" s="74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 xml:space="preserve">Таратина, Африканов </v>
      </c>
      <c r="C8" s="73"/>
      <c r="D8" s="23">
        <v>13</v>
      </c>
      <c r="E8" s="28"/>
      <c r="I8" s="27"/>
    </row>
    <row r="9" spans="1:13" ht="15" customHeight="1" x14ac:dyDescent="0.25">
      <c r="A9" s="34">
        <v>2</v>
      </c>
      <c r="C9" s="32"/>
      <c r="I9" s="27"/>
    </row>
    <row r="10" spans="1:13" ht="15" customHeight="1" x14ac:dyDescent="0.25">
      <c r="C10" s="32"/>
      <c r="G10" s="31" t="s">
        <v>9</v>
      </c>
      <c r="H10" s="32" t="s">
        <v>235</v>
      </c>
      <c r="I10" s="27"/>
      <c r="J10" s="72" t="str">
        <f ca="1">IF(ISBLANK(H6),"",IF(H6&gt;H14,F6,F14))</f>
        <v xml:space="preserve">Кирменская, Лухиши </v>
      </c>
      <c r="K10" s="74"/>
      <c r="L10" s="23">
        <v>10</v>
      </c>
      <c r="M10" s="25"/>
    </row>
    <row r="11" spans="1:13" ht="15" customHeight="1" x14ac:dyDescent="0.25">
      <c r="C11" s="32"/>
      <c r="I11" s="27"/>
      <c r="M11" s="26"/>
    </row>
    <row r="12" spans="1:13" ht="15" customHeight="1" x14ac:dyDescent="0.25">
      <c r="A12" s="34" t="s">
        <v>28</v>
      </c>
      <c r="B12" s="74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>Чекмарева, Шундрин</v>
      </c>
      <c r="C12" s="73"/>
      <c r="D12" s="23">
        <v>7</v>
      </c>
      <c r="E12" s="25"/>
      <c r="I12" s="27"/>
      <c r="M12" s="27"/>
    </row>
    <row r="13" spans="1:13" ht="15" customHeight="1" x14ac:dyDescent="0.25">
      <c r="A13" s="34">
        <v>1</v>
      </c>
      <c r="C13" s="32"/>
      <c r="E13" s="26"/>
      <c r="I13" s="27"/>
      <c r="M13" s="27"/>
    </row>
    <row r="14" spans="1:13" ht="15" customHeight="1" x14ac:dyDescent="0.25">
      <c r="B14" s="31" t="s">
        <v>9</v>
      </c>
      <c r="C14" s="32">
        <v>25</v>
      </c>
      <c r="E14" s="27"/>
      <c r="F14" s="72" t="str">
        <f ca="1">IF(ISBLANK(D12),"",IF(D12&gt;D16,B12,B16))</f>
        <v xml:space="preserve">Кирменская, Лухиши </v>
      </c>
      <c r="G14" s="73"/>
      <c r="H14" s="23">
        <v>13</v>
      </c>
      <c r="I14" s="28"/>
      <c r="M14" s="27"/>
    </row>
    <row r="15" spans="1:13" ht="15" customHeight="1" x14ac:dyDescent="0.25">
      <c r="E15" s="27"/>
      <c r="M15" s="27"/>
    </row>
    <row r="16" spans="1:13" ht="15" customHeight="1" x14ac:dyDescent="0.25">
      <c r="A16" s="34" t="s">
        <v>27</v>
      </c>
      <c r="B16" s="74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 xml:space="preserve">Кирменская, Лухиши </v>
      </c>
      <c r="C16" s="73"/>
      <c r="D16" s="23">
        <v>13</v>
      </c>
      <c r="E16" s="28"/>
      <c r="M16" s="27"/>
    </row>
    <row r="17" spans="1:15" ht="15" customHeight="1" x14ac:dyDescent="0.25">
      <c r="A17" s="34">
        <v>2</v>
      </c>
      <c r="M17" s="27"/>
    </row>
    <row r="18" spans="1:15" ht="15" customHeight="1" x14ac:dyDescent="0.25">
      <c r="B18" s="31"/>
      <c r="K18" s="31" t="s">
        <v>9</v>
      </c>
      <c r="L18" s="77">
        <v>46336</v>
      </c>
      <c r="M18" s="27"/>
      <c r="N18" s="72" t="str">
        <f ca="1">IF(ISBLANK(L10),"",IF(L10&gt;L26,J10,J26))</f>
        <v xml:space="preserve">Стасишина, Лямунов </v>
      </c>
      <c r="O18" s="74"/>
    </row>
    <row r="19" spans="1:15" ht="15" customHeight="1" x14ac:dyDescent="0.25">
      <c r="M19" s="27"/>
    </row>
    <row r="20" spans="1:15" ht="15" customHeight="1" x14ac:dyDescent="0.25">
      <c r="A20" s="34" t="s">
        <v>27</v>
      </c>
      <c r="B20" s="74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 xml:space="preserve">Стасишина, Лямунов </v>
      </c>
      <c r="C20" s="73"/>
      <c r="D20" s="23">
        <v>13</v>
      </c>
      <c r="E20" s="25"/>
      <c r="M20" s="27"/>
    </row>
    <row r="21" spans="1:15" ht="15" customHeight="1" x14ac:dyDescent="0.25">
      <c r="A21" s="34">
        <v>1</v>
      </c>
      <c r="E21" s="26"/>
      <c r="M21" s="27"/>
    </row>
    <row r="22" spans="1:15" ht="15" customHeight="1" x14ac:dyDescent="0.25">
      <c r="B22" s="31" t="s">
        <v>9</v>
      </c>
      <c r="C22" s="32">
        <v>26</v>
      </c>
      <c r="E22" s="27"/>
      <c r="F22" s="72" t="str">
        <f ca="1">IF(ISBLANK(D20),"",IF(D20&gt;D24,B20,B24))</f>
        <v xml:space="preserve">Стасишина, Лямунов </v>
      </c>
      <c r="G22" s="73"/>
      <c r="H22" s="23">
        <v>13</v>
      </c>
      <c r="I22" s="25"/>
      <c r="M22" s="27"/>
    </row>
    <row r="23" spans="1:15" ht="15" customHeight="1" x14ac:dyDescent="0.25">
      <c r="E23" s="27"/>
      <c r="I23" s="26"/>
      <c r="M23" s="27"/>
    </row>
    <row r="24" spans="1:15" ht="15" customHeight="1" x14ac:dyDescent="0.25">
      <c r="A24" s="34" t="s">
        <v>28</v>
      </c>
      <c r="B24" s="74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 xml:space="preserve"> Елсакова, Попов </v>
      </c>
      <c r="C24" s="73"/>
      <c r="D24" s="23">
        <v>4</v>
      </c>
      <c r="E24" s="28"/>
      <c r="I24" s="27"/>
      <c r="M24" s="27"/>
    </row>
    <row r="25" spans="1:15" ht="15" customHeight="1" x14ac:dyDescent="0.25">
      <c r="A25" s="34">
        <v>2</v>
      </c>
      <c r="I25" s="27"/>
      <c r="M25" s="27"/>
    </row>
    <row r="26" spans="1:15" ht="15" customHeight="1" x14ac:dyDescent="0.25">
      <c r="G26" s="31" t="s">
        <v>9</v>
      </c>
      <c r="H26" s="32" t="s">
        <v>234</v>
      </c>
      <c r="I26" s="27"/>
      <c r="J26" s="72" t="str">
        <f ca="1">IF(ISBLANK(H22),"",IF(H22&gt;H30,F22,F30))</f>
        <v xml:space="preserve">Стасишина, Лямунов </v>
      </c>
      <c r="K26" s="73"/>
      <c r="L26" s="23">
        <v>13</v>
      </c>
      <c r="M26" s="28"/>
    </row>
    <row r="27" spans="1:15" ht="15" customHeight="1" x14ac:dyDescent="0.25">
      <c r="I27" s="27"/>
    </row>
    <row r="28" spans="1:15" ht="15" customHeight="1" x14ac:dyDescent="0.25">
      <c r="A28" s="34" t="s">
        <v>29</v>
      </c>
      <c r="B28" s="74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>Артюхина, Тихонов</v>
      </c>
      <c r="C28" s="73"/>
      <c r="D28" s="23">
        <v>4</v>
      </c>
      <c r="E28" s="25"/>
      <c r="I28" s="27"/>
    </row>
    <row r="29" spans="1:15" ht="15" customHeight="1" x14ac:dyDescent="0.25">
      <c r="A29" s="34">
        <v>1</v>
      </c>
      <c r="E29" s="26"/>
      <c r="I29" s="27"/>
    </row>
    <row r="30" spans="1:15" ht="15" customHeight="1" x14ac:dyDescent="0.25">
      <c r="B30" s="31" t="s">
        <v>9</v>
      </c>
      <c r="C30" s="32">
        <v>28</v>
      </c>
      <c r="D30" s="24">
        <v>28</v>
      </c>
      <c r="E30" s="27"/>
      <c r="F30" s="72" t="str">
        <f ca="1">IF(ISBLANK(D28),"",IF(D28&gt;D32,B28,B32))</f>
        <v>Соколова, Гаджиев</v>
      </c>
      <c r="G30" s="73"/>
      <c r="H30" s="23">
        <v>8</v>
      </c>
      <c r="I30" s="28"/>
    </row>
    <row r="31" spans="1:15" ht="15" customHeight="1" x14ac:dyDescent="0.25">
      <c r="E31" s="27"/>
    </row>
    <row r="32" spans="1:15" ht="15" customHeight="1" x14ac:dyDescent="0.25">
      <c r="A32" s="34" t="s">
        <v>196</v>
      </c>
      <c r="B32" s="74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>Соколова, Гаджиев</v>
      </c>
      <c r="C32" s="73"/>
      <c r="D32" s="23">
        <v>13</v>
      </c>
      <c r="E32" s="28"/>
    </row>
    <row r="33" spans="1:7" ht="15" customHeight="1" x14ac:dyDescent="0.25">
      <c r="A33" s="34">
        <v>2</v>
      </c>
    </row>
    <row r="36" spans="1:7" ht="15" customHeight="1" x14ac:dyDescent="0.25">
      <c r="B36" s="74" t="str">
        <f ca="1">IF(ISBLANK(H6),"",IF(H6&gt;H14,F14,F6))</f>
        <v xml:space="preserve">Таратина, Африканов </v>
      </c>
      <c r="C36" s="73"/>
      <c r="D36" s="23">
        <v>10</v>
      </c>
      <c r="E36" s="25"/>
      <c r="F36" s="75"/>
      <c r="G36" s="75"/>
    </row>
    <row r="37" spans="1:7" ht="15" customHeight="1" x14ac:dyDescent="0.25">
      <c r="E37" s="26"/>
    </row>
    <row r="38" spans="1:7" ht="15" customHeight="1" x14ac:dyDescent="0.25">
      <c r="C38" s="31" t="s">
        <v>9</v>
      </c>
      <c r="D38" s="24" t="s">
        <v>236</v>
      </c>
      <c r="E38" s="27"/>
      <c r="F38" s="72" t="str">
        <f ca="1">IF(ISBLANK(D36),"",IF(D36&gt;D40,B36,B40))</f>
        <v>Соколова, Гаджиев</v>
      </c>
      <c r="G38" s="74"/>
    </row>
    <row r="39" spans="1:7" ht="15" customHeight="1" x14ac:dyDescent="0.25">
      <c r="E39" s="27"/>
    </row>
    <row r="40" spans="1:7" ht="15" customHeight="1" x14ac:dyDescent="0.25">
      <c r="B40" s="74" t="str">
        <f ca="1">IF(ISBLANK(H22),"",IF(H22&gt;H30,F30,F22))</f>
        <v>Соколова, Гаджиев</v>
      </c>
      <c r="C40" s="73"/>
      <c r="D40" s="23">
        <v>13</v>
      </c>
      <c r="E40" s="28"/>
    </row>
  </sheetData>
  <mergeCells count="20">
    <mergeCell ref="B1:K1"/>
    <mergeCell ref="B4:C4"/>
    <mergeCell ref="F6:G6"/>
    <mergeCell ref="B8:C8"/>
    <mergeCell ref="J10:K10"/>
    <mergeCell ref="B12:C12"/>
    <mergeCell ref="N18:O18"/>
    <mergeCell ref="B20:C20"/>
    <mergeCell ref="F22:G22"/>
    <mergeCell ref="B16:C16"/>
    <mergeCell ref="F14:G14"/>
    <mergeCell ref="J26:K26"/>
    <mergeCell ref="B24:C24"/>
    <mergeCell ref="B40:C40"/>
    <mergeCell ref="B28:C28"/>
    <mergeCell ref="F30:G30"/>
    <mergeCell ref="B32:C32"/>
    <mergeCell ref="B36:C36"/>
    <mergeCell ref="F36:G36"/>
    <mergeCell ref="F38:G38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opLeftCell="A34" zoomScaleNormal="100" workbookViewId="0">
      <selection activeCell="A48" sqref="A48"/>
    </sheetView>
  </sheetViews>
  <sheetFormatPr defaultRowHeight="15" customHeight="1" x14ac:dyDescent="0.25"/>
  <cols>
    <col min="1" max="1" width="9.140625" style="44"/>
    <col min="2" max="15" width="9.140625" style="24" customWidth="1"/>
    <col min="16" max="16384" width="9.140625" style="24"/>
  </cols>
  <sheetData>
    <row r="1" spans="1:13" ht="59.25" customHeight="1" x14ac:dyDescent="0.25">
      <c r="B1" s="76" t="s">
        <v>198</v>
      </c>
      <c r="C1" s="76"/>
      <c r="D1" s="76"/>
      <c r="E1" s="76"/>
      <c r="F1" s="76"/>
      <c r="G1" s="76"/>
      <c r="H1" s="76"/>
      <c r="I1" s="76"/>
      <c r="J1" s="76"/>
      <c r="K1" s="76"/>
    </row>
    <row r="2" spans="1:13" ht="15" customHeight="1" x14ac:dyDescent="0.25">
      <c r="C2" s="32"/>
    </row>
    <row r="3" spans="1:13" ht="15" customHeight="1" x14ac:dyDescent="0.25">
      <c r="C3" s="32"/>
    </row>
    <row r="4" spans="1:13" ht="15" customHeight="1" x14ac:dyDescent="0.25">
      <c r="A4" s="44" t="s">
        <v>196</v>
      </c>
      <c r="B4" s="74" t="str">
        <f ca="1">IF(LEFT(A5,1)="-",IF(ISBLANK(INDIRECT(ADDRESS(2^MID(A5,2,1)+2+(MID(A5,3,2)-1)*2^(MID(A5,2,1)+2),MID(A5,2,1)*4,,,A4))),"",IF(INDIRECT(ADDRESS(2^MID(A5,2,1)+2+(MID(A5,3,2)-1)*2^(MID(A5,2,1)+2),MID(A5,2,1)*4,,,A4))&gt;INDIRECT(ADDRESS(2^(1+MID(A5,2,1))+2^MID(A5,2,1)+2+(MID(A5,3,2)-1)*2^(MID(A5,2,1)+2),MID(A5,2,1)*4,,,A4)),INDIRECT(ADDRESS(2^(1+MID(A5,2,1))+2^MID(A5,2,1)+2+(MID(A5,3,2)-1)*2^(MID(A5,2,1)+2),MID(A5,2,1)*4-2,,,A4)),INDIRECT(ADDRESS(2^MID(A5,2,1)+2+(MID(A5,3,2)-1)*2^(MID(A5,2,1)+2),MID(A5,2,1)*4-2,,,A4)))),IF(LEFT(A4,1)="X",IFERROR(INDIRECT(ADDRESS(MATCH(A5,OFFSET(INDIRECT(ADDRESS(1,3,,,A4)),0,0,200,1),0),2,,,A4)),""),IFERROR(INDIRECT(ADDRESS(MATCH(A5,OFFSET(INDIRECT(ADDRESS(3,2,,,A4)),1,6+MAX(OFFSET(INDIRECT(ADDRESS(3,2,,,A4)),0,0,1,20)),2*MAX(OFFSET(INDIRECT(ADDRESS(3,2,,,A4)),0,0,1,20)),1),0)+3,3,,,A4)),"")))</f>
        <v>Кондратова, Худяков</v>
      </c>
      <c r="C4" s="73"/>
      <c r="D4" s="23">
        <v>10</v>
      </c>
      <c r="E4" s="25"/>
    </row>
    <row r="5" spans="1:13" ht="15" customHeight="1" x14ac:dyDescent="0.25">
      <c r="A5" s="44">
        <v>3</v>
      </c>
      <c r="C5" s="32"/>
      <c r="E5" s="26"/>
    </row>
    <row r="6" spans="1:13" ht="15" customHeight="1" x14ac:dyDescent="0.25">
      <c r="B6" s="31" t="s">
        <v>9</v>
      </c>
      <c r="C6" s="32">
        <v>20</v>
      </c>
      <c r="E6" s="27"/>
      <c r="F6" s="72" t="str">
        <f ca="1">IF(ISBLANK(D4),"",IF(D4&gt;D8,B4,B8))</f>
        <v xml:space="preserve">Тихомирова, Тарасов </v>
      </c>
      <c r="G6" s="73"/>
      <c r="H6" s="23">
        <v>12</v>
      </c>
      <c r="I6" s="25"/>
    </row>
    <row r="7" spans="1:13" ht="15" customHeight="1" x14ac:dyDescent="0.25">
      <c r="C7" s="32"/>
      <c r="E7" s="27"/>
      <c r="I7" s="26"/>
    </row>
    <row r="8" spans="1:13" ht="15" customHeight="1" x14ac:dyDescent="0.25">
      <c r="A8" s="44" t="s">
        <v>29</v>
      </c>
      <c r="B8" s="74" t="str">
        <f ca="1">IF(LEFT(A9,1)="-",IF(ISBLANK(INDIRECT(ADDRESS(2^MID(A9,2,1)+2+(MID(A9,3,2)-1)*2^(MID(A9,2,1)+2),MID(A9,2,1)*4,,,A8))),"",IF(INDIRECT(ADDRESS(2^MID(A9,2,1)+2+(MID(A9,3,2)-1)*2^(MID(A9,2,1)+2),MID(A9,2,1)*4,,,A8))&gt;INDIRECT(ADDRESS(2^(1+MID(A9,2,1))+2^MID(A9,2,1)+2+(MID(A9,3,2)-1)*2^(MID(A9,2,1)+2),MID(A9,2,1)*4,,,A8)),INDIRECT(ADDRESS(2^(1+MID(A9,2,1))+2^MID(A9,2,1)+2+(MID(A9,3,2)-1)*2^(MID(A9,2,1)+2),MID(A9,2,1)*4-2,,,A8)),INDIRECT(ADDRESS(2^MID(A9,2,1)+2+(MID(A9,3,2)-1)*2^(MID(A9,2,1)+2),MID(A9,2,1)*4-2,,,A8)))),IF(LEFT(A8,1)="X",IFERROR(INDIRECT(ADDRESS(MATCH(A9,OFFSET(INDIRECT(ADDRESS(1,3,,,A8)),0,0,200,1),0),2,,,A8)),""),IFERROR(INDIRECT(ADDRESS(MATCH(A9,OFFSET(INDIRECT(ADDRESS(3,2,,,A8)),1,6+MAX(OFFSET(INDIRECT(ADDRESS(3,2,,,A8)),0,0,1,20)),2*MAX(OFFSET(INDIRECT(ADDRESS(3,2,,,A8)),0,0,1,20)),1),0)+3,3,,,A8)),"")))</f>
        <v xml:space="preserve">Тихомирова, Тарасов </v>
      </c>
      <c r="C8" s="73"/>
      <c r="D8" s="23">
        <v>11</v>
      </c>
      <c r="E8" s="28"/>
      <c r="I8" s="27"/>
    </row>
    <row r="9" spans="1:13" ht="15" customHeight="1" x14ac:dyDescent="0.25">
      <c r="A9" s="44">
        <v>4</v>
      </c>
      <c r="C9" s="32"/>
      <c r="I9" s="27"/>
    </row>
    <row r="10" spans="1:13" ht="15" customHeight="1" x14ac:dyDescent="0.25">
      <c r="C10" s="32"/>
      <c r="G10" s="31" t="s">
        <v>9</v>
      </c>
      <c r="H10" s="32" t="s">
        <v>231</v>
      </c>
      <c r="I10" s="27"/>
      <c r="J10" s="72" t="str">
        <f ca="1">IF(ISBLANK(H6),"",IF(H6&gt;H14,F6,F14))</f>
        <v xml:space="preserve">Тихомирова, Тарасов </v>
      </c>
      <c r="K10" s="74"/>
      <c r="L10" s="23">
        <v>13</v>
      </c>
      <c r="M10" s="25"/>
    </row>
    <row r="11" spans="1:13" ht="15" customHeight="1" x14ac:dyDescent="0.25">
      <c r="C11" s="32"/>
      <c r="I11" s="27"/>
      <c r="M11" s="26"/>
    </row>
    <row r="12" spans="1:13" ht="15" customHeight="1" x14ac:dyDescent="0.25">
      <c r="A12" s="44" t="s">
        <v>28</v>
      </c>
      <c r="B12" s="74" t="str">
        <f ca="1">IF(LEFT(A13,1)="-",IF(ISBLANK(INDIRECT(ADDRESS(2^MID(A13,2,1)+2+(MID(A13,3,2)-1)*2^(MID(A13,2,1)+2),MID(A13,2,1)*4,,,A12))),"",IF(INDIRECT(ADDRESS(2^MID(A13,2,1)+2+(MID(A13,3,2)-1)*2^(MID(A13,2,1)+2),MID(A13,2,1)*4,,,A12))&gt;INDIRECT(ADDRESS(2^(1+MID(A13,2,1))+2^MID(A13,2,1)+2+(MID(A13,3,2)-1)*2^(MID(A13,2,1)+2),MID(A13,2,1)*4,,,A12)),INDIRECT(ADDRESS(2^(1+MID(A13,2,1))+2^MID(A13,2,1)+2+(MID(A13,3,2)-1)*2^(MID(A13,2,1)+2),MID(A13,2,1)*4-2,,,A12)),INDIRECT(ADDRESS(2^MID(A13,2,1)+2+(MID(A13,3,2)-1)*2^(MID(A13,2,1)+2),MID(A13,2,1)*4-2,,,A12)))),IF(LEFT(A12,1)="X",IFERROR(INDIRECT(ADDRESS(MATCH(A13,OFFSET(INDIRECT(ADDRESS(1,3,,,A12)),0,0,200,1),0),2,,,A12)),""),IFERROR(INDIRECT(ADDRESS(MATCH(A13,OFFSET(INDIRECT(ADDRESS(3,2,,,A12)),1,6+MAX(OFFSET(INDIRECT(ADDRESS(3,2,,,A12)),0,0,1,20)),2*MAX(OFFSET(INDIRECT(ADDRESS(3,2,,,A12)),0,0,1,20)),1),0)+3,3,,,A12)),"")))</f>
        <v xml:space="preserve">Зубова, Гелдиев </v>
      </c>
      <c r="C12" s="73"/>
      <c r="D12" s="23">
        <v>13</v>
      </c>
      <c r="E12" s="25"/>
      <c r="I12" s="27"/>
      <c r="M12" s="27"/>
    </row>
    <row r="13" spans="1:13" ht="15" customHeight="1" x14ac:dyDescent="0.25">
      <c r="A13" s="44">
        <v>3</v>
      </c>
      <c r="C13" s="32"/>
      <c r="E13" s="26"/>
      <c r="I13" s="27"/>
      <c r="M13" s="27"/>
    </row>
    <row r="14" spans="1:13" ht="15" customHeight="1" x14ac:dyDescent="0.25">
      <c r="B14" s="31" t="s">
        <v>9</v>
      </c>
      <c r="C14" s="32">
        <v>21</v>
      </c>
      <c r="E14" s="27"/>
      <c r="F14" s="72" t="str">
        <f ca="1">IF(ISBLANK(D12),"",IF(D12&gt;D16,B12,B16))</f>
        <v xml:space="preserve">Зубова, Гелдиев </v>
      </c>
      <c r="G14" s="73"/>
      <c r="H14" s="23">
        <v>9</v>
      </c>
      <c r="I14" s="28"/>
      <c r="M14" s="27"/>
    </row>
    <row r="15" spans="1:13" ht="15" customHeight="1" x14ac:dyDescent="0.25">
      <c r="E15" s="27"/>
      <c r="M15" s="27"/>
    </row>
    <row r="16" spans="1:13" ht="15" customHeight="1" x14ac:dyDescent="0.25">
      <c r="A16" s="44" t="s">
        <v>27</v>
      </c>
      <c r="B16" s="74" t="str">
        <f ca="1">IF(LEFT(A17,1)="-",IF(ISBLANK(INDIRECT(ADDRESS(2^MID(A17,2,1)+2+(MID(A17,3,2)-1)*2^(MID(A17,2,1)+2),MID(A17,2,1)*4,,,A16))),"",IF(INDIRECT(ADDRESS(2^MID(A17,2,1)+2+(MID(A17,3,2)-1)*2^(MID(A17,2,1)+2),MID(A17,2,1)*4,,,A16))&gt;INDIRECT(ADDRESS(2^(1+MID(A17,2,1))+2^MID(A17,2,1)+2+(MID(A17,3,2)-1)*2^(MID(A17,2,1)+2),MID(A17,2,1)*4,,,A16)),INDIRECT(ADDRESS(2^(1+MID(A17,2,1))+2^MID(A17,2,1)+2+(MID(A17,3,2)-1)*2^(MID(A17,2,1)+2),MID(A17,2,1)*4-2,,,A16)),INDIRECT(ADDRESS(2^MID(A17,2,1)+2+(MID(A17,3,2)-1)*2^(MID(A17,2,1)+2),MID(A17,2,1)*4-2,,,A16)))),IF(LEFT(A16,1)="X",IFERROR(INDIRECT(ADDRESS(MATCH(A17,OFFSET(INDIRECT(ADDRESS(1,3,,,A16)),0,0,200,1),0),2,,,A16)),""),IFERROR(INDIRECT(ADDRESS(MATCH(A17,OFFSET(INDIRECT(ADDRESS(3,2,,,A16)),1,6+MAX(OFFSET(INDIRECT(ADDRESS(3,2,,,A16)),0,0,1,20)),2*MAX(OFFSET(INDIRECT(ADDRESS(3,2,,,A16)),0,0,1,20)),1),0)+3,3,,,A16)),"")))</f>
        <v xml:space="preserve"> Карепова, Капов</v>
      </c>
      <c r="C16" s="73"/>
      <c r="D16" s="23">
        <v>10</v>
      </c>
      <c r="E16" s="28"/>
      <c r="M16" s="27"/>
    </row>
    <row r="17" spans="1:15" ht="15" customHeight="1" x14ac:dyDescent="0.25">
      <c r="A17" s="44">
        <v>4</v>
      </c>
      <c r="M17" s="27"/>
    </row>
    <row r="18" spans="1:15" ht="15" customHeight="1" x14ac:dyDescent="0.25">
      <c r="B18" s="31"/>
      <c r="K18" s="31" t="s">
        <v>9</v>
      </c>
      <c r="L18" s="32" t="s">
        <v>233</v>
      </c>
      <c r="M18" s="27"/>
      <c r="N18" s="72" t="str">
        <f ca="1">IF(ISBLANK(L10),"",IF(L10&gt;L26,J10,J26))</f>
        <v xml:space="preserve">Тихомирова, Тарасов </v>
      </c>
      <c r="O18" s="74"/>
    </row>
    <row r="19" spans="1:15" ht="15" customHeight="1" x14ac:dyDescent="0.25">
      <c r="M19" s="27"/>
    </row>
    <row r="20" spans="1:15" ht="15" customHeight="1" x14ac:dyDescent="0.25">
      <c r="A20" s="44" t="s">
        <v>27</v>
      </c>
      <c r="B20" s="74" t="str">
        <f ca="1">IF(LEFT(A21,1)="-",IF(ISBLANK(INDIRECT(ADDRESS(2^MID(A21,2,1)+2+(MID(A21,3,2)-1)*2^(MID(A21,2,1)+2),MID(A21,2,1)*4,,,A20))),"",IF(INDIRECT(ADDRESS(2^MID(A21,2,1)+2+(MID(A21,3,2)-1)*2^(MID(A21,2,1)+2),MID(A21,2,1)*4,,,A20))&gt;INDIRECT(ADDRESS(2^(1+MID(A21,2,1))+2^MID(A21,2,1)+2+(MID(A21,3,2)-1)*2^(MID(A21,2,1)+2),MID(A21,2,1)*4,,,A20)),INDIRECT(ADDRESS(2^(1+MID(A21,2,1))+2^MID(A21,2,1)+2+(MID(A21,3,2)-1)*2^(MID(A21,2,1)+2),MID(A21,2,1)*4-2,,,A20)),INDIRECT(ADDRESS(2^MID(A21,2,1)+2+(MID(A21,3,2)-1)*2^(MID(A21,2,1)+2),MID(A21,2,1)*4-2,,,A20)))),IF(LEFT(A20,1)="X",IFERROR(INDIRECT(ADDRESS(MATCH(A21,OFFSET(INDIRECT(ADDRESS(1,3,,,A20)),0,0,200,1),0),2,,,A20)),""),IFERROR(INDIRECT(ADDRESS(MATCH(A21,OFFSET(INDIRECT(ADDRESS(3,2,,,A20)),1,6+MAX(OFFSET(INDIRECT(ADDRESS(3,2,,,A20)),0,0,1,20)),2*MAX(OFFSET(INDIRECT(ADDRESS(3,2,,,A20)),0,0,1,20)),1),0)+3,3,,,A20)),"")))</f>
        <v xml:space="preserve">Крошилова, Вахрушев  </v>
      </c>
      <c r="C20" s="73"/>
      <c r="D20" s="23">
        <v>8</v>
      </c>
      <c r="E20" s="25"/>
      <c r="M20" s="27"/>
    </row>
    <row r="21" spans="1:15" ht="15" customHeight="1" x14ac:dyDescent="0.25">
      <c r="A21" s="44">
        <v>3</v>
      </c>
      <c r="E21" s="26"/>
      <c r="M21" s="27"/>
    </row>
    <row r="22" spans="1:15" ht="15" customHeight="1" x14ac:dyDescent="0.25">
      <c r="B22" s="31" t="s">
        <v>9</v>
      </c>
      <c r="C22" s="32">
        <v>22</v>
      </c>
      <c r="E22" s="27"/>
      <c r="F22" s="72" t="str">
        <f ca="1">IF(ISBLANK(D20),"",IF(D20&gt;D24,B20,B24))</f>
        <v xml:space="preserve">Казанцева, Кулаков      </v>
      </c>
      <c r="G22" s="73"/>
      <c r="H22" s="23">
        <v>13</v>
      </c>
      <c r="I22" s="25"/>
      <c r="M22" s="27"/>
    </row>
    <row r="23" spans="1:15" ht="15" customHeight="1" x14ac:dyDescent="0.25">
      <c r="E23" s="27"/>
      <c r="I23" s="26"/>
      <c r="M23" s="27"/>
    </row>
    <row r="24" spans="1:15" ht="15" customHeight="1" x14ac:dyDescent="0.25">
      <c r="A24" s="44" t="s">
        <v>28</v>
      </c>
      <c r="B24" s="74" t="str">
        <f ca="1">IF(LEFT(A25,1)="-",IF(ISBLANK(INDIRECT(ADDRESS(2^MID(A25,2,1)+2+(MID(A25,3,2)-1)*2^(MID(A25,2,1)+2),MID(A25,2,1)*4,,,A24))),"",IF(INDIRECT(ADDRESS(2^MID(A25,2,1)+2+(MID(A25,3,2)-1)*2^(MID(A25,2,1)+2),MID(A25,2,1)*4,,,A24))&gt;INDIRECT(ADDRESS(2^(1+MID(A25,2,1))+2^MID(A25,2,1)+2+(MID(A25,3,2)-1)*2^(MID(A25,2,1)+2),MID(A25,2,1)*4,,,A24)),INDIRECT(ADDRESS(2^(1+MID(A25,2,1))+2^MID(A25,2,1)+2+(MID(A25,3,2)-1)*2^(MID(A25,2,1)+2),MID(A25,2,1)*4-2,,,A24)),INDIRECT(ADDRESS(2^MID(A25,2,1)+2+(MID(A25,3,2)-1)*2^(MID(A25,2,1)+2),MID(A25,2,1)*4-2,,,A24)))),IF(LEFT(A24,1)="X",IFERROR(INDIRECT(ADDRESS(MATCH(A25,OFFSET(INDIRECT(ADDRESS(1,3,,,A24)),0,0,200,1),0),2,,,A24)),""),IFERROR(INDIRECT(ADDRESS(MATCH(A25,OFFSET(INDIRECT(ADDRESS(3,2,,,A24)),1,6+MAX(OFFSET(INDIRECT(ADDRESS(3,2,,,A24)),0,0,1,20)),2*MAX(OFFSET(INDIRECT(ADDRESS(3,2,,,A24)),0,0,1,20)),1),0)+3,3,,,A24)),"")))</f>
        <v xml:space="preserve">Казанцева, Кулаков      </v>
      </c>
      <c r="C24" s="73"/>
      <c r="D24" s="23">
        <v>13</v>
      </c>
      <c r="E24" s="28"/>
      <c r="I24" s="27"/>
      <c r="M24" s="27"/>
    </row>
    <row r="25" spans="1:15" ht="15" customHeight="1" x14ac:dyDescent="0.25">
      <c r="A25" s="44">
        <v>4</v>
      </c>
      <c r="I25" s="27"/>
      <c r="M25" s="27"/>
    </row>
    <row r="26" spans="1:15" ht="15" customHeight="1" x14ac:dyDescent="0.25">
      <c r="G26" s="31" t="s">
        <v>9</v>
      </c>
      <c r="H26" s="32" t="s">
        <v>232</v>
      </c>
      <c r="I26" s="27"/>
      <c r="J26" s="72" t="str">
        <f ca="1">IF(ISBLANK(H22),"",IF(H22&gt;H30,F22,F30))</f>
        <v xml:space="preserve">Казанцева, Кулаков      </v>
      </c>
      <c r="K26" s="73"/>
      <c r="L26" s="23">
        <v>7</v>
      </c>
      <c r="M26" s="28"/>
    </row>
    <row r="27" spans="1:15" ht="15" customHeight="1" x14ac:dyDescent="0.25">
      <c r="I27" s="27"/>
    </row>
    <row r="28" spans="1:15" ht="15" customHeight="1" x14ac:dyDescent="0.25">
      <c r="A28" s="44" t="s">
        <v>29</v>
      </c>
      <c r="B28" s="74" t="str">
        <f ca="1">IF(LEFT(A29,1)="-",IF(ISBLANK(INDIRECT(ADDRESS(2^MID(A29,2,1)+2+(MID(A29,3,2)-1)*2^(MID(A29,2,1)+2),MID(A29,2,1)*4,,,A28))),"",IF(INDIRECT(ADDRESS(2^MID(A29,2,1)+2+(MID(A29,3,2)-1)*2^(MID(A29,2,1)+2),MID(A29,2,1)*4,,,A28))&gt;INDIRECT(ADDRESS(2^(1+MID(A29,2,1))+2^MID(A29,2,1)+2+(MID(A29,3,2)-1)*2^(MID(A29,2,1)+2),MID(A29,2,1)*4,,,A28)),INDIRECT(ADDRESS(2^(1+MID(A29,2,1))+2^MID(A29,2,1)+2+(MID(A29,3,2)-1)*2^(MID(A29,2,1)+2),MID(A29,2,1)*4-2,,,A28)),INDIRECT(ADDRESS(2^MID(A29,2,1)+2+(MID(A29,3,2)-1)*2^(MID(A29,2,1)+2),MID(A29,2,1)*4-2,,,A28)))),IF(LEFT(A28,1)="X",IFERROR(INDIRECT(ADDRESS(MATCH(A29,OFFSET(INDIRECT(ADDRESS(1,3,,,A28)),0,0,200,1),0),2,,,A28)),""),IFERROR(INDIRECT(ADDRESS(MATCH(A29,OFFSET(INDIRECT(ADDRESS(3,2,,,A28)),1,6+MAX(OFFSET(INDIRECT(ADDRESS(3,2,,,A28)),0,0,1,20)),2*MAX(OFFSET(INDIRECT(ADDRESS(3,2,,,A28)),0,0,1,20)),1),0)+3,3,,,A28)),"")))</f>
        <v>Кузнецова, Завьялов</v>
      </c>
      <c r="C28" s="73"/>
      <c r="D28" s="23">
        <v>3</v>
      </c>
      <c r="E28" s="25"/>
      <c r="I28" s="27"/>
    </row>
    <row r="29" spans="1:15" ht="15" customHeight="1" x14ac:dyDescent="0.25">
      <c r="A29" s="44">
        <v>3</v>
      </c>
      <c r="E29" s="26"/>
      <c r="I29" s="27"/>
    </row>
    <row r="30" spans="1:15" ht="15" customHeight="1" x14ac:dyDescent="0.25">
      <c r="B30" s="31" t="s">
        <v>9</v>
      </c>
      <c r="C30" s="32">
        <v>23</v>
      </c>
      <c r="E30" s="27"/>
      <c r="F30" s="72" t="str">
        <f ca="1">IF(ISBLANK(D28),"",IF(D28&gt;D32,B28,B32))</f>
        <v xml:space="preserve">Потапова, Анухин </v>
      </c>
      <c r="G30" s="73"/>
      <c r="H30" s="23">
        <v>5</v>
      </c>
      <c r="I30" s="28"/>
    </row>
    <row r="31" spans="1:15" ht="15" customHeight="1" x14ac:dyDescent="0.25">
      <c r="E31" s="27"/>
    </row>
    <row r="32" spans="1:15" ht="15" customHeight="1" x14ac:dyDescent="0.25">
      <c r="A32" s="44" t="s">
        <v>196</v>
      </c>
      <c r="B32" s="74" t="str">
        <f ca="1">IF(LEFT(A33,1)="-",IF(ISBLANK(INDIRECT(ADDRESS(2^MID(A33,2,1)+2+(MID(A33,3,2)-1)*2^(MID(A33,2,1)+2),MID(A33,2,1)*4,,,A32))),"",IF(INDIRECT(ADDRESS(2^MID(A33,2,1)+2+(MID(A33,3,2)-1)*2^(MID(A33,2,1)+2),MID(A33,2,1)*4,,,A32))&gt;INDIRECT(ADDRESS(2^(1+MID(A33,2,1))+2^MID(A33,2,1)+2+(MID(A33,3,2)-1)*2^(MID(A33,2,1)+2),MID(A33,2,1)*4,,,A32)),INDIRECT(ADDRESS(2^(1+MID(A33,2,1))+2^MID(A33,2,1)+2+(MID(A33,3,2)-1)*2^(MID(A33,2,1)+2),MID(A33,2,1)*4-2,,,A32)),INDIRECT(ADDRESS(2^MID(A33,2,1)+2+(MID(A33,3,2)-1)*2^(MID(A33,2,1)+2),MID(A33,2,1)*4-2,,,A32)))),IF(LEFT(A32,1)="X",IFERROR(INDIRECT(ADDRESS(MATCH(A33,OFFSET(INDIRECT(ADDRESS(1,3,,,A32)),0,0,200,1),0),2,,,A32)),""),IFERROR(INDIRECT(ADDRESS(MATCH(A33,OFFSET(INDIRECT(ADDRESS(3,2,,,A32)),1,6+MAX(OFFSET(INDIRECT(ADDRESS(3,2,,,A32)),0,0,1,20)),2*MAX(OFFSET(INDIRECT(ADDRESS(3,2,,,A32)),0,0,1,20)),1),0)+3,3,,,A32)),"")))</f>
        <v xml:space="preserve">Потапова, Анухин </v>
      </c>
      <c r="C32" s="73"/>
      <c r="D32" s="23">
        <v>13</v>
      </c>
      <c r="E32" s="28"/>
    </row>
    <row r="33" spans="1:7" ht="15" customHeight="1" x14ac:dyDescent="0.25">
      <c r="A33" s="44">
        <v>4</v>
      </c>
    </row>
    <row r="36" spans="1:7" ht="15" customHeight="1" x14ac:dyDescent="0.25">
      <c r="B36" s="74" t="str">
        <f ca="1">IF(ISBLANK(H6),"",IF(H6&gt;H14,F14,F6))</f>
        <v xml:space="preserve">Зубова, Гелдиев </v>
      </c>
      <c r="C36" s="73"/>
      <c r="D36" s="23">
        <v>13</v>
      </c>
      <c r="E36" s="25"/>
      <c r="F36" s="75"/>
      <c r="G36" s="75"/>
    </row>
    <row r="37" spans="1:7" ht="15" customHeight="1" x14ac:dyDescent="0.25">
      <c r="E37" s="26"/>
    </row>
    <row r="38" spans="1:7" ht="15" customHeight="1" x14ac:dyDescent="0.25">
      <c r="C38" s="31" t="s">
        <v>9</v>
      </c>
      <c r="D38" s="24" t="s">
        <v>234</v>
      </c>
      <c r="E38" s="27"/>
      <c r="F38" s="72" t="str">
        <f ca="1">IF(ISBLANK(D36),"",IF(D36&gt;D40,B36,B40))</f>
        <v xml:space="preserve">Зубова, Гелдиев </v>
      </c>
      <c r="G38" s="74"/>
    </row>
    <row r="39" spans="1:7" ht="15" customHeight="1" x14ac:dyDescent="0.25">
      <c r="E39" s="27"/>
    </row>
    <row r="40" spans="1:7" ht="15" customHeight="1" x14ac:dyDescent="0.25">
      <c r="B40" s="74" t="str">
        <f ca="1">IF(ISBLANK(H22),"",IF(H22&gt;H30,F30,F22))</f>
        <v xml:space="preserve">Потапова, Анухин </v>
      </c>
      <c r="C40" s="73"/>
      <c r="D40" s="23">
        <v>10</v>
      </c>
      <c r="E40" s="28"/>
    </row>
  </sheetData>
  <mergeCells count="20"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  <mergeCell ref="B1:K1"/>
    <mergeCell ref="B4:C4"/>
    <mergeCell ref="F6:G6"/>
    <mergeCell ref="B8:C8"/>
    <mergeCell ref="J10:K10"/>
    <mergeCell ref="B12:C12"/>
    <mergeCell ref="F14:G14"/>
    <mergeCell ref="B16:C16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Рейтинг команд</vt:lpstr>
      <vt:lpstr>Туры швейцарки</vt:lpstr>
      <vt:lpstr>Итоги швейцарки 1 день</vt:lpstr>
      <vt:lpstr>A</vt:lpstr>
      <vt:lpstr>B</vt:lpstr>
      <vt:lpstr>C</vt:lpstr>
      <vt:lpstr>D</vt:lpstr>
      <vt:lpstr>Кубок А</vt:lpstr>
      <vt:lpstr>Кубок Б</vt:lpstr>
      <vt:lpstr>Рейтинг швейцаки кубка С</vt:lpstr>
      <vt:lpstr>Туры швейцарки КР</vt:lpstr>
      <vt:lpstr>Итоги шв в КР</vt:lpstr>
      <vt:lpstr>Кубок С</vt:lpstr>
      <vt:lpstr>Служебный лист</vt:lpstr>
      <vt:lpstr>'Кубок С'!Область_печати</vt:lpstr>
    </vt:vector>
  </TitlesOfParts>
  <Company>Домашний компьютер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Master</cp:lastModifiedBy>
  <cp:lastPrinted>2026-08-02T12:07:28Z</cp:lastPrinted>
  <dcterms:created xsi:type="dcterms:W3CDTF">2009-05-19T09:37:33Z</dcterms:created>
  <dcterms:modified xsi:type="dcterms:W3CDTF">2026-08-04T18:35:12Z</dcterms:modified>
</cp:coreProperties>
</file>