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225" windowWidth="18975" windowHeight="7140" activeTab="2"/>
  </bookViews>
  <sheets>
    <sheet name="А" sheetId="39" r:id="rId1"/>
    <sheet name="Б" sheetId="16" r:id="rId2"/>
    <sheet name="Куьок А" sheetId="40" r:id="rId3"/>
    <sheet name="Кубок Б" sheetId="19" r:id="rId4"/>
    <sheet name="Служебный лист" sheetId="4" state="hidden" r:id="rId5"/>
  </sheets>
  <calcPr calcId="145621"/>
</workbook>
</file>

<file path=xl/calcChain.xml><?xml version="1.0" encoding="utf-8"?>
<calcChain xmlns="http://schemas.openxmlformats.org/spreadsheetml/2006/main">
  <c r="B12" i="40" l="1"/>
  <c r="B16" i="40"/>
  <c r="B8" i="40"/>
  <c r="B4" i="40"/>
  <c r="B20" i="40" l="1"/>
  <c r="F22" i="40" s="1"/>
  <c r="F6" i="40"/>
  <c r="F14" i="40"/>
  <c r="J10" i="40" s="1"/>
  <c r="B24" i="40"/>
  <c r="J8" i="39"/>
  <c r="J9" i="39"/>
  <c r="F12" i="39"/>
  <c r="H6" i="39"/>
  <c r="F8" i="39"/>
  <c r="B4" i="19"/>
  <c r="I4" i="39"/>
  <c r="I5" i="39" s="1"/>
  <c r="F6" i="39"/>
  <c r="G10" i="39"/>
  <c r="H27" i="39"/>
  <c r="J10" i="39"/>
  <c r="G4" i="39"/>
  <c r="H10" i="39"/>
  <c r="J4" i="39"/>
  <c r="C26" i="39"/>
  <c r="H12" i="39"/>
  <c r="J6" i="39"/>
  <c r="B12" i="19"/>
  <c r="H18" i="39"/>
  <c r="I8" i="39"/>
  <c r="B8" i="19"/>
  <c r="G12" i="39"/>
  <c r="G13" i="39" s="1"/>
  <c r="I6" i="39"/>
  <c r="C31" i="39"/>
  <c r="I7" i="39"/>
  <c r="H22" i="39"/>
  <c r="G8" i="39"/>
  <c r="C22" i="39"/>
  <c r="B16" i="19"/>
  <c r="C35" i="39"/>
  <c r="H35" i="39"/>
  <c r="F10" i="39"/>
  <c r="F11" i="39" s="1"/>
  <c r="H4" i="39"/>
  <c r="H5" i="39" s="1"/>
  <c r="C19" i="39"/>
  <c r="I12" i="39"/>
  <c r="C18" i="39"/>
  <c r="C27" i="39"/>
  <c r="H34" i="39"/>
  <c r="C34" i="39"/>
  <c r="H30" i="39"/>
  <c r="H19" i="39"/>
  <c r="C23" i="39"/>
  <c r="H26" i="39"/>
  <c r="C30" i="39"/>
  <c r="B24" i="19" l="1"/>
  <c r="F22" i="19" s="1"/>
  <c r="F14" i="19"/>
  <c r="J10" i="19" s="1"/>
  <c r="B20" i="19"/>
  <c r="F6" i="19"/>
  <c r="I25" i="4"/>
  <c r="J25" i="4"/>
  <c r="I26" i="4"/>
  <c r="J26" i="4"/>
  <c r="I27" i="4"/>
  <c r="J27" i="4"/>
  <c r="I28" i="4"/>
  <c r="J28" i="4"/>
  <c r="I30" i="4"/>
  <c r="J30" i="4"/>
  <c r="I31" i="4"/>
  <c r="J31" i="4"/>
  <c r="I32" i="4"/>
  <c r="J32" i="4"/>
  <c r="I33" i="4"/>
  <c r="J33" i="4"/>
  <c r="I34" i="4"/>
  <c r="J34" i="4"/>
  <c r="I36" i="4"/>
  <c r="J36" i="4"/>
  <c r="I37" i="4"/>
  <c r="J37" i="4"/>
  <c r="I38" i="4"/>
  <c r="J38" i="4"/>
  <c r="I39" i="4"/>
  <c r="J39" i="4"/>
  <c r="I40" i="4"/>
  <c r="J40" i="4"/>
  <c r="I42" i="4"/>
  <c r="J42" i="4"/>
  <c r="I43" i="4"/>
  <c r="J43" i="4"/>
  <c r="I44" i="4"/>
  <c r="J44" i="4"/>
  <c r="I45" i="4"/>
  <c r="J45" i="4"/>
  <c r="I46" i="4"/>
  <c r="J46" i="4"/>
  <c r="I48" i="4"/>
  <c r="J48" i="4"/>
  <c r="I49" i="4"/>
  <c r="J49" i="4"/>
  <c r="I50" i="4"/>
  <c r="J50" i="4"/>
  <c r="I51" i="4"/>
  <c r="J51" i="4"/>
  <c r="I52" i="4"/>
  <c r="J52" i="4"/>
  <c r="I54" i="4"/>
  <c r="J54" i="4"/>
  <c r="I55" i="4"/>
  <c r="J55" i="4"/>
  <c r="I56" i="4"/>
  <c r="J56" i="4"/>
  <c r="I57" i="4"/>
  <c r="J57" i="4"/>
  <c r="I58" i="4"/>
  <c r="J58" i="4"/>
  <c r="I60" i="4"/>
  <c r="J60" i="4"/>
  <c r="I61" i="4"/>
  <c r="J61" i="4"/>
  <c r="I62" i="4"/>
  <c r="J62" i="4"/>
  <c r="I63" i="4"/>
  <c r="J63" i="4"/>
  <c r="J24" i="4"/>
  <c r="I24" i="4"/>
  <c r="A8" i="4"/>
  <c r="B8" i="4"/>
  <c r="C8" i="4"/>
  <c r="D8" i="4"/>
  <c r="E8" i="4"/>
  <c r="F8" i="4"/>
  <c r="G8" i="4"/>
  <c r="H8" i="4"/>
  <c r="H1" i="4"/>
  <c r="H2" i="4"/>
  <c r="H3" i="4"/>
  <c r="H4" i="4"/>
  <c r="H5" i="4"/>
  <c r="H6" i="4"/>
  <c r="H7" i="4"/>
  <c r="I13" i="39"/>
  <c r="H13" i="39"/>
  <c r="J11" i="39"/>
  <c r="F7" i="39"/>
  <c r="H31" i="39"/>
  <c r="G9" i="39"/>
  <c r="J5" i="39"/>
  <c r="H23" i="39"/>
  <c r="F9" i="39"/>
  <c r="I9" i="39"/>
  <c r="H7" i="39"/>
  <c r="J7" i="39"/>
  <c r="G5" i="39"/>
  <c r="G11" i="39"/>
  <c r="F13" i="39"/>
  <c r="H11" i="39"/>
  <c r="L13" i="39" l="1"/>
  <c r="K12" i="39"/>
  <c r="L11" i="39"/>
  <c r="K10" i="39"/>
  <c r="K4" i="39"/>
  <c r="L5" i="39"/>
  <c r="L9" i="39"/>
  <c r="K8" i="39"/>
  <c r="L7" i="39"/>
  <c r="K6" i="39"/>
  <c r="S8" i="4"/>
  <c r="O8" i="4"/>
  <c r="AB4" i="4"/>
  <c r="S7" i="4"/>
  <c r="R8" i="4"/>
  <c r="AB6" i="4"/>
  <c r="AB2" i="4"/>
  <c r="Q8" i="4"/>
  <c r="M8" i="4"/>
  <c r="S3" i="4"/>
  <c r="N8" i="4"/>
  <c r="S5" i="4"/>
  <c r="S1" i="4"/>
  <c r="P8" i="4"/>
  <c r="L8" i="4"/>
  <c r="S2" i="4"/>
  <c r="S6" i="4"/>
  <c r="S4" i="4"/>
  <c r="AB7" i="4"/>
  <c r="AB5" i="4"/>
  <c r="AB3" i="4"/>
  <c r="AB1" i="4"/>
  <c r="AA8" i="4"/>
  <c r="Y8" i="4"/>
  <c r="W8" i="4"/>
  <c r="U8" i="4"/>
  <c r="AB8" i="4"/>
  <c r="Z8" i="4"/>
  <c r="X8" i="4"/>
  <c r="V8" i="4"/>
  <c r="A7" i="4"/>
  <c r="B7" i="4"/>
  <c r="M7" i="4" s="1"/>
  <c r="C7" i="4"/>
  <c r="D7" i="4"/>
  <c r="O7" i="4" s="1"/>
  <c r="E7" i="4"/>
  <c r="F7" i="4"/>
  <c r="Q7" i="4" s="1"/>
  <c r="G7" i="4"/>
  <c r="F2" i="4"/>
  <c r="G2" i="4"/>
  <c r="F3" i="4"/>
  <c r="G3" i="4"/>
  <c r="AA3" i="4" s="1"/>
  <c r="F4" i="4"/>
  <c r="G4" i="4"/>
  <c r="F5" i="4"/>
  <c r="G5" i="4"/>
  <c r="F6" i="4"/>
  <c r="G6" i="4"/>
  <c r="G1" i="4"/>
  <c r="AA1" i="4" s="1"/>
  <c r="O25" i="4"/>
  <c r="X25" i="4"/>
  <c r="S14" i="4"/>
  <c r="AB11" i="4"/>
  <c r="U26" i="4"/>
  <c r="AB20" i="4"/>
  <c r="R25" i="4"/>
  <c r="AB26" i="4"/>
  <c r="AB23" i="4"/>
  <c r="N26" i="4"/>
  <c r="AA12" i="4"/>
  <c r="O23" i="4"/>
  <c r="AB15" i="4"/>
  <c r="V25" i="4"/>
  <c r="AB24" i="4"/>
  <c r="Y26" i="4"/>
  <c r="AB25" i="4"/>
  <c r="V26" i="4"/>
  <c r="S11" i="4"/>
  <c r="P25" i="4"/>
  <c r="M23" i="4"/>
  <c r="O26" i="4"/>
  <c r="AB14" i="4"/>
  <c r="M26" i="4"/>
  <c r="P26" i="4"/>
  <c r="X26" i="4"/>
  <c r="S13" i="4"/>
  <c r="S23" i="4"/>
  <c r="U25" i="4"/>
  <c r="S24" i="4"/>
  <c r="AA25" i="4"/>
  <c r="O24" i="4"/>
  <c r="W25" i="4"/>
  <c r="S12" i="4"/>
  <c r="AA11" i="4"/>
  <c r="AB19" i="4"/>
  <c r="S22" i="4"/>
  <c r="AA16" i="4"/>
  <c r="S26" i="4"/>
  <c r="AB22" i="4"/>
  <c r="S20" i="4"/>
  <c r="AB21" i="4"/>
  <c r="M25" i="4"/>
  <c r="M24" i="4"/>
  <c r="S25" i="4"/>
  <c r="AB17" i="4"/>
  <c r="S16" i="4"/>
  <c r="AA15" i="4"/>
  <c r="Q23" i="4"/>
  <c r="S21" i="4"/>
  <c r="Z26" i="4"/>
  <c r="S17" i="4"/>
  <c r="R26" i="4"/>
  <c r="AA26" i="4"/>
  <c r="S19" i="4"/>
  <c r="L25" i="4"/>
  <c r="Q24" i="4"/>
  <c r="AB12" i="4"/>
  <c r="Z25" i="4"/>
  <c r="N25" i="4"/>
  <c r="S18" i="4"/>
  <c r="L26" i="4"/>
  <c r="AB16" i="4"/>
  <c r="W26" i="4"/>
  <c r="AB18" i="4"/>
  <c r="AB13" i="4"/>
  <c r="Y25" i="4"/>
  <c r="S15" i="4"/>
  <c r="Q26" i="4"/>
  <c r="Q25" i="4"/>
  <c r="M42" i="4" l="1"/>
  <c r="M43" i="4"/>
  <c r="Q42" i="4"/>
  <c r="Q43" i="4"/>
  <c r="L42" i="4"/>
  <c r="L43" i="4"/>
  <c r="P42" i="4"/>
  <c r="P43" i="4"/>
  <c r="O42" i="4"/>
  <c r="O43" i="4"/>
  <c r="S42" i="4"/>
  <c r="S43" i="4"/>
  <c r="N42" i="4"/>
  <c r="N43" i="4"/>
  <c r="R43" i="4"/>
  <c r="R42" i="4"/>
  <c r="S32" i="4"/>
  <c r="S33" i="4"/>
  <c r="S40" i="4"/>
  <c r="S41" i="4"/>
  <c r="S38" i="4"/>
  <c r="S39" i="4"/>
  <c r="S28" i="4"/>
  <c r="S29" i="4"/>
  <c r="S36" i="4"/>
  <c r="S37" i="4"/>
  <c r="S34" i="4"/>
  <c r="S35" i="4"/>
  <c r="S31" i="4"/>
  <c r="S30" i="4"/>
  <c r="AA6" i="4"/>
  <c r="AA5" i="4"/>
  <c r="AA4" i="4"/>
  <c r="AA2" i="4"/>
  <c r="AA7" i="4"/>
  <c r="Y7" i="4"/>
  <c r="W7" i="4"/>
  <c r="U7" i="4"/>
  <c r="R5" i="4"/>
  <c r="R3" i="4"/>
  <c r="R1" i="4"/>
  <c r="Z7" i="4"/>
  <c r="X7" i="4"/>
  <c r="V7" i="4"/>
  <c r="R7" i="4"/>
  <c r="P7" i="4"/>
  <c r="N7" i="4"/>
  <c r="L7" i="4"/>
  <c r="R6" i="4"/>
  <c r="R4" i="4"/>
  <c r="R2" i="4"/>
  <c r="AA18" i="4"/>
  <c r="R21" i="4"/>
  <c r="L24" i="4"/>
  <c r="AA23" i="4"/>
  <c r="R24" i="4"/>
  <c r="AA13" i="4"/>
  <c r="AA24" i="4"/>
  <c r="AA20" i="4"/>
  <c r="X24" i="4"/>
  <c r="AA19" i="4"/>
  <c r="AA14" i="4"/>
  <c r="W23" i="4"/>
  <c r="W24" i="4"/>
  <c r="V23" i="4"/>
  <c r="N23" i="4"/>
  <c r="Z23" i="4"/>
  <c r="P23" i="4"/>
  <c r="AA22" i="4"/>
  <c r="R20" i="4"/>
  <c r="R12" i="4"/>
  <c r="R23" i="4"/>
  <c r="N24" i="4"/>
  <c r="R13" i="4"/>
  <c r="R22" i="4"/>
  <c r="AA21" i="4"/>
  <c r="R11" i="4"/>
  <c r="R18" i="4"/>
  <c r="AA17" i="4"/>
  <c r="L23" i="4"/>
  <c r="R17" i="4"/>
  <c r="Z24" i="4"/>
  <c r="R19" i="4"/>
  <c r="R15" i="4"/>
  <c r="X23" i="4"/>
  <c r="P24" i="4"/>
  <c r="U24" i="4"/>
  <c r="V24" i="4"/>
  <c r="U23" i="4"/>
  <c r="R16" i="4"/>
  <c r="Y23" i="4"/>
  <c r="Y24" i="4"/>
  <c r="R14" i="4"/>
  <c r="N40" i="4" l="1"/>
  <c r="N41" i="4"/>
  <c r="R40" i="4"/>
  <c r="R41" i="4"/>
  <c r="O40" i="4"/>
  <c r="O41" i="4"/>
  <c r="L40" i="4"/>
  <c r="L41" i="4"/>
  <c r="P40" i="4"/>
  <c r="P41" i="4"/>
  <c r="M40" i="4"/>
  <c r="M41" i="4"/>
  <c r="Q40" i="4"/>
  <c r="Q41" i="4"/>
  <c r="R30" i="4"/>
  <c r="R31" i="4"/>
  <c r="R38" i="4"/>
  <c r="R39" i="4"/>
  <c r="R29" i="4"/>
  <c r="R36" i="4"/>
  <c r="R37" i="4"/>
  <c r="R34" i="4"/>
  <c r="R35" i="4"/>
  <c r="R32" i="4"/>
  <c r="R33" i="4"/>
  <c r="R28" i="4"/>
  <c r="H4" i="16"/>
  <c r="J10" i="16"/>
  <c r="G10" i="16"/>
  <c r="C27" i="16"/>
  <c r="H19" i="16"/>
  <c r="H30" i="16"/>
  <c r="C34" i="16"/>
  <c r="F8" i="16"/>
  <c r="F12" i="16"/>
  <c r="C30" i="16"/>
  <c r="H6" i="16"/>
  <c r="J8" i="16"/>
  <c r="H35" i="16"/>
  <c r="G12" i="16"/>
  <c r="H10" i="16"/>
  <c r="C22" i="16"/>
  <c r="J4" i="16"/>
  <c r="I4" i="16"/>
  <c r="F6" i="16"/>
  <c r="C35" i="16"/>
  <c r="I8" i="16"/>
  <c r="G8" i="16"/>
  <c r="J6" i="16"/>
  <c r="C23" i="16"/>
  <c r="H18" i="16"/>
  <c r="H26" i="16"/>
  <c r="H12" i="16"/>
  <c r="H27" i="16"/>
  <c r="I6" i="16"/>
  <c r="F10" i="16"/>
  <c r="I12" i="16"/>
  <c r="G4" i="16"/>
  <c r="H34" i="16"/>
  <c r="C31" i="16"/>
  <c r="H23" i="16"/>
  <c r="C18" i="16"/>
  <c r="H31" i="16"/>
  <c r="C19" i="16"/>
  <c r="C26" i="16"/>
  <c r="H22" i="16"/>
  <c r="A6" i="4" l="1"/>
  <c r="B6" i="4"/>
  <c r="C6" i="4"/>
  <c r="D6" i="4"/>
  <c r="E6" i="4"/>
  <c r="F1" i="4"/>
  <c r="G9" i="16"/>
  <c r="H11" i="16"/>
  <c r="H13" i="16"/>
  <c r="G13" i="16"/>
  <c r="I5" i="16"/>
  <c r="J9" i="16"/>
  <c r="F7" i="16"/>
  <c r="J7" i="16"/>
  <c r="H5" i="16"/>
  <c r="J11" i="16"/>
  <c r="I13" i="16"/>
  <c r="J5" i="16"/>
  <c r="F11" i="16"/>
  <c r="H7" i="16"/>
  <c r="I9" i="16"/>
  <c r="F13" i="16"/>
  <c r="I7" i="16"/>
  <c r="F9" i="16"/>
  <c r="G11" i="16"/>
  <c r="G5" i="16"/>
  <c r="K12" i="16" l="1"/>
  <c r="L13" i="16"/>
  <c r="K10" i="16"/>
  <c r="L11" i="16"/>
  <c r="K8" i="16"/>
  <c r="L9" i="16"/>
  <c r="K6" i="16"/>
  <c r="L7" i="16"/>
  <c r="K4" i="16"/>
  <c r="L5" i="16"/>
  <c r="A5" i="4" l="1"/>
  <c r="B5" i="4"/>
  <c r="C5" i="4"/>
  <c r="D5" i="4"/>
  <c r="E5" i="4"/>
  <c r="E1" i="4"/>
  <c r="E2" i="4"/>
  <c r="E3" i="4"/>
  <c r="E4" i="4"/>
  <c r="A4" i="4" l="1"/>
  <c r="B4" i="4"/>
  <c r="C4" i="4"/>
  <c r="D4" i="4"/>
  <c r="D1" i="4"/>
  <c r="D2" i="4"/>
  <c r="D3" i="4"/>
  <c r="Z2" i="4" l="1"/>
  <c r="Z4" i="4"/>
  <c r="Z6" i="4"/>
  <c r="V6" i="4"/>
  <c r="X6" i="4"/>
  <c r="Z1" i="4"/>
  <c r="Z3" i="4"/>
  <c r="Z5" i="4"/>
  <c r="U6" i="4"/>
  <c r="W6" i="4"/>
  <c r="Y6" i="4"/>
  <c r="Y2" i="4"/>
  <c r="Y4" i="4"/>
  <c r="U5" i="4"/>
  <c r="W5" i="4"/>
  <c r="Y1" i="4"/>
  <c r="Y3" i="4"/>
  <c r="Y5" i="4"/>
  <c r="V5" i="4"/>
  <c r="X5" i="4"/>
  <c r="O3" i="4"/>
  <c r="O2" i="4"/>
  <c r="X3" i="4"/>
  <c r="X1" i="4"/>
  <c r="W4" i="4"/>
  <c r="U4" i="4"/>
  <c r="L6" i="4"/>
  <c r="N6" i="4"/>
  <c r="P6" i="4"/>
  <c r="Q1" i="4"/>
  <c r="Q3" i="4"/>
  <c r="Q5" i="4"/>
  <c r="M6" i="4"/>
  <c r="O6" i="4"/>
  <c r="Q6" i="4"/>
  <c r="Q2" i="4"/>
  <c r="Q4" i="4"/>
  <c r="L5" i="4"/>
  <c r="N5" i="4"/>
  <c r="P5" i="4"/>
  <c r="P2" i="4"/>
  <c r="P4" i="4"/>
  <c r="M5" i="4"/>
  <c r="O5" i="4"/>
  <c r="P1" i="4"/>
  <c r="P3" i="4"/>
  <c r="M4" i="4"/>
  <c r="L4" i="4"/>
  <c r="N4" i="4"/>
  <c r="O4" i="4"/>
  <c r="O1" i="4"/>
  <c r="X2" i="4"/>
  <c r="X4" i="4"/>
  <c r="V4" i="4"/>
  <c r="M17" i="4"/>
  <c r="Y20" i="4"/>
  <c r="N19" i="4"/>
  <c r="Q15" i="4"/>
  <c r="Y21" i="4"/>
  <c r="Z13" i="4"/>
  <c r="X21" i="4"/>
  <c r="V22" i="4"/>
  <c r="Z16" i="4"/>
  <c r="N22" i="4"/>
  <c r="X13" i="4"/>
  <c r="Y18" i="4"/>
  <c r="P22" i="4"/>
  <c r="U18" i="4"/>
  <c r="O16" i="4"/>
  <c r="Q14" i="4"/>
  <c r="O13" i="4"/>
  <c r="Y22" i="4"/>
  <c r="Y11" i="4"/>
  <c r="Q22" i="4"/>
  <c r="Z15" i="4"/>
  <c r="Q16" i="4"/>
  <c r="L22" i="4"/>
  <c r="P20" i="4"/>
  <c r="W22" i="4"/>
  <c r="X14" i="4"/>
  <c r="Y13" i="4"/>
  <c r="O11" i="4"/>
  <c r="O17" i="4"/>
  <c r="L21" i="4"/>
  <c r="P11" i="4"/>
  <c r="Z11" i="4"/>
  <c r="Z21" i="4"/>
  <c r="P14" i="4"/>
  <c r="O14" i="4"/>
  <c r="Z20" i="4"/>
  <c r="L19" i="4"/>
  <c r="U17" i="4"/>
  <c r="P19" i="4"/>
  <c r="N20" i="4"/>
  <c r="M21" i="4"/>
  <c r="Q13" i="4"/>
  <c r="X19" i="4"/>
  <c r="V21" i="4"/>
  <c r="U20" i="4"/>
  <c r="Z19" i="4"/>
  <c r="P16" i="4"/>
  <c r="N18" i="4"/>
  <c r="O15" i="4"/>
  <c r="W17" i="4"/>
  <c r="P15" i="4"/>
  <c r="V20" i="4"/>
  <c r="X16" i="4"/>
  <c r="V19" i="4"/>
  <c r="P21" i="4"/>
  <c r="P18" i="4"/>
  <c r="Q17" i="4"/>
  <c r="P17" i="4"/>
  <c r="N17" i="4"/>
  <c r="L20" i="4"/>
  <c r="X12" i="4"/>
  <c r="U22" i="4"/>
  <c r="X20" i="4"/>
  <c r="Z18" i="4"/>
  <c r="Z17" i="4"/>
  <c r="Y19" i="4"/>
  <c r="Y14" i="4"/>
  <c r="O20" i="4"/>
  <c r="X15" i="4"/>
  <c r="L18" i="4"/>
  <c r="X18" i="4"/>
  <c r="M19" i="4"/>
  <c r="M22" i="4"/>
  <c r="W21" i="4"/>
  <c r="O18" i="4"/>
  <c r="X11" i="4"/>
  <c r="Z12" i="4"/>
  <c r="X22" i="4"/>
  <c r="L17" i="4"/>
  <c r="Y16" i="4"/>
  <c r="Y15" i="4"/>
  <c r="W20" i="4"/>
  <c r="O21" i="4"/>
  <c r="X17" i="4"/>
  <c r="Q19" i="4"/>
  <c r="P13" i="4"/>
  <c r="M18" i="4"/>
  <c r="W18" i="4"/>
  <c r="Q18" i="4"/>
  <c r="Z14" i="4"/>
  <c r="Q21" i="4"/>
  <c r="Q20" i="4"/>
  <c r="Y12" i="4"/>
  <c r="N21" i="4"/>
  <c r="V18" i="4"/>
  <c r="W19" i="4"/>
  <c r="O22" i="4"/>
  <c r="O12" i="4"/>
  <c r="O19" i="4"/>
  <c r="V17" i="4"/>
  <c r="Q12" i="4"/>
  <c r="U21" i="4"/>
  <c r="Z22" i="4"/>
  <c r="M20" i="4"/>
  <c r="P12" i="4"/>
  <c r="Q11" i="4"/>
  <c r="U19" i="4"/>
  <c r="Y17" i="4"/>
  <c r="Q32" i="4" l="1"/>
  <c r="P32" i="4"/>
  <c r="O37" i="4"/>
  <c r="P34" i="4"/>
  <c r="Q34" i="4"/>
  <c r="P39" i="4"/>
  <c r="L34" i="4"/>
  <c r="P37" i="4"/>
  <c r="Q38" i="4"/>
  <c r="Q29" i="4"/>
  <c r="O34" i="4"/>
  <c r="O33" i="4"/>
  <c r="Q35" i="4"/>
  <c r="O39" i="4"/>
  <c r="N35" i="4"/>
  <c r="N34" i="4"/>
  <c r="L35" i="4"/>
  <c r="M39" i="4"/>
  <c r="Q37" i="4"/>
  <c r="P30" i="4"/>
  <c r="L38" i="4"/>
  <c r="Q36" i="4"/>
  <c r="N36" i="4"/>
  <c r="Q33" i="4"/>
  <c r="O31" i="4"/>
  <c r="O35" i="4"/>
  <c r="O38" i="4"/>
  <c r="P31" i="4"/>
  <c r="P33" i="4"/>
  <c r="L36" i="4"/>
  <c r="P29" i="4"/>
  <c r="Q31" i="4"/>
  <c r="M36" i="4"/>
  <c r="O30" i="4"/>
  <c r="L37" i="4"/>
  <c r="N38" i="4"/>
  <c r="N39" i="4"/>
  <c r="M37" i="4"/>
  <c r="P36" i="4"/>
  <c r="M34" i="4"/>
  <c r="L39" i="4"/>
  <c r="P35" i="4"/>
  <c r="Q30" i="4"/>
  <c r="M35" i="4"/>
  <c r="N37" i="4"/>
  <c r="O36" i="4"/>
  <c r="O29" i="4"/>
  <c r="O32" i="4"/>
  <c r="P38" i="4"/>
  <c r="Q39" i="4"/>
  <c r="M38" i="4"/>
  <c r="O28" i="4"/>
  <c r="P28" i="4"/>
  <c r="Q28" i="4"/>
  <c r="A2" i="4"/>
  <c r="L2" i="4" s="1"/>
  <c r="B2" i="4"/>
  <c r="M2" i="4" s="1"/>
  <c r="C2" i="4"/>
  <c r="N2" i="4" s="1"/>
  <c r="A3" i="4"/>
  <c r="L3" i="4" s="1"/>
  <c r="B3" i="4"/>
  <c r="M3" i="4" s="1"/>
  <c r="C3" i="4"/>
  <c r="N3" i="4" s="1"/>
  <c r="C1" i="4"/>
  <c r="W1" i="4" s="1"/>
  <c r="A1" i="4"/>
  <c r="B1" i="4"/>
  <c r="M1" i="4" s="1"/>
  <c r="M12" i="4"/>
  <c r="N13" i="4"/>
  <c r="M13" i="4"/>
  <c r="N14" i="4"/>
  <c r="N16" i="4"/>
  <c r="M16" i="4"/>
  <c r="M15" i="4"/>
  <c r="W11" i="4"/>
  <c r="M11" i="4"/>
  <c r="M14" i="4"/>
  <c r="W12" i="4"/>
  <c r="N15" i="4"/>
  <c r="V2" i="4" l="1"/>
  <c r="L1" i="4"/>
  <c r="N1" i="4"/>
  <c r="U1" i="4"/>
  <c r="V1" i="4"/>
  <c r="V3" i="4"/>
  <c r="W2" i="4"/>
  <c r="U2" i="4"/>
  <c r="W3" i="4"/>
  <c r="U3" i="4"/>
  <c r="W15" i="4"/>
  <c r="V12" i="4"/>
  <c r="W14" i="4"/>
  <c r="L14" i="4"/>
  <c r="U14" i="4"/>
  <c r="V14" i="4"/>
  <c r="U15" i="4"/>
  <c r="V15" i="4"/>
  <c r="U13" i="4"/>
  <c r="W16" i="4"/>
  <c r="W13" i="4"/>
  <c r="L13" i="4"/>
  <c r="N11" i="4"/>
  <c r="V11" i="4"/>
  <c r="U11" i="4"/>
  <c r="U12" i="4"/>
  <c r="L15" i="4"/>
  <c r="L12" i="4"/>
  <c r="U16" i="4"/>
  <c r="L16" i="4"/>
  <c r="N12" i="4"/>
  <c r="L11" i="4"/>
  <c r="V13" i="4"/>
  <c r="V16" i="4"/>
  <c r="M32" i="4" l="1"/>
  <c r="M29" i="4"/>
  <c r="L33" i="4"/>
  <c r="L32" i="4"/>
  <c r="M31" i="4"/>
  <c r="N29" i="4"/>
  <c r="N30" i="4"/>
  <c r="L31" i="4"/>
  <c r="L30" i="4"/>
  <c r="M30" i="4"/>
  <c r="M33" i="4"/>
  <c r="N31" i="4"/>
  <c r="L29" i="4"/>
  <c r="N33" i="4"/>
  <c r="N32" i="4"/>
  <c r="M28" i="4"/>
  <c r="N28" i="4"/>
  <c r="L28" i="4"/>
</calcChain>
</file>

<file path=xl/sharedStrings.xml><?xml version="1.0" encoding="utf-8"?>
<sst xmlns="http://schemas.openxmlformats.org/spreadsheetml/2006/main" count="85" uniqueCount="24">
  <si>
    <t>Команда</t>
  </si>
  <si>
    <t>победы</t>
  </si>
  <si>
    <t>место</t>
  </si>
  <si>
    <t>доп</t>
  </si>
  <si>
    <t>Тур 1</t>
  </si>
  <si>
    <t>Тур 2</t>
  </si>
  <si>
    <t>Тур 3</t>
  </si>
  <si>
    <t/>
  </si>
  <si>
    <t>Тур 4</t>
  </si>
  <si>
    <t>Тур 5</t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</si>
  <si>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</si>
  <si>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</si>
  <si>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А</t>
  </si>
  <si>
    <t>Б</t>
  </si>
  <si>
    <t>Крошилова</t>
  </si>
  <si>
    <t>Чекмарева</t>
  </si>
  <si>
    <t>Крылова</t>
  </si>
  <si>
    <t>Багаутдинова</t>
  </si>
  <si>
    <t>Фальковская</t>
  </si>
  <si>
    <t>Домбровская</t>
  </si>
  <si>
    <t>Реброва</t>
  </si>
  <si>
    <t>Розанова</t>
  </si>
  <si>
    <t>Иванова</t>
  </si>
  <si>
    <t>Рылова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</si>
</sst>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+##;\-##"/>
    <numFmt numFmtId="165" formatCode="\+##;\-##;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36"/>
      <color indexed="8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3" borderId="0" xfId="0" applyFill="1"/>
    <xf numFmtId="0" fontId="2" fillId="2" borderId="4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 wrapText="1" indent="1"/>
    </xf>
    <xf numFmtId="0" fontId="3" fillId="0" borderId="26" xfId="0" applyFont="1" applyFill="1" applyBorder="1" applyAlignment="1">
      <alignment horizontal="left" vertical="center" wrapText="1" indent="1"/>
    </xf>
    <xf numFmtId="0" fontId="3" fillId="0" borderId="27" xfId="0" applyFont="1" applyFill="1" applyBorder="1" applyAlignment="1">
      <alignment horizontal="left" vertical="center" wrapText="1" indent="1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 indent="1"/>
    </xf>
    <xf numFmtId="0" fontId="3" fillId="0" borderId="29" xfId="0" applyFont="1" applyFill="1" applyBorder="1" applyAlignment="1">
      <alignment horizontal="left" vertical="center" wrapText="1" indent="1"/>
    </xf>
    <xf numFmtId="0" fontId="3" fillId="0" borderId="30" xfId="0" applyFont="1" applyFill="1" applyBorder="1" applyAlignment="1">
      <alignment horizontal="left" vertical="center" wrapText="1" indent="1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 wrapText="1" indent="1"/>
    </xf>
    <xf numFmtId="0" fontId="3" fillId="0" borderId="23" xfId="0" applyFont="1" applyFill="1" applyBorder="1" applyAlignment="1">
      <alignment horizontal="left" vertical="center" wrapText="1" indent="1"/>
    </xf>
    <xf numFmtId="0" fontId="3" fillId="0" borderId="24" xfId="0" applyFont="1" applyFill="1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M12" sqref="M12:M13"/>
    </sheetView>
  </sheetViews>
  <sheetFormatPr defaultRowHeight="15" x14ac:dyDescent="0.25"/>
  <cols>
    <col min="1" max="1" width="4" style="40" customWidth="1"/>
    <col min="2" max="12" width="10.28515625" customWidth="1"/>
    <col min="13" max="13" width="10.28515625" style="35" customWidth="1"/>
    <col min="14" max="15" width="10.28515625" customWidth="1"/>
  </cols>
  <sheetData>
    <row r="1" spans="2:13" ht="59.25" customHeight="1" x14ac:dyDescent="0.25">
      <c r="B1" s="58"/>
      <c r="C1" s="58"/>
      <c r="D1" s="58"/>
      <c r="E1" s="58"/>
      <c r="F1" s="58"/>
      <c r="G1" s="58"/>
      <c r="H1" s="58"/>
      <c r="I1" s="58"/>
      <c r="J1" s="58"/>
      <c r="K1" s="58"/>
      <c r="M1"/>
    </row>
    <row r="2" spans="2:13" ht="15.75" thickBot="1" x14ac:dyDescent="0.3">
      <c r="M2"/>
    </row>
    <row r="3" spans="2:13" ht="30" customHeight="1" thickBot="1" x14ac:dyDescent="0.3">
      <c r="B3" s="39"/>
      <c r="C3" s="59" t="s">
        <v>0</v>
      </c>
      <c r="D3" s="60"/>
      <c r="E3" s="61"/>
      <c r="F3" s="1">
        <v>1</v>
      </c>
      <c r="G3" s="1">
        <v>2</v>
      </c>
      <c r="H3" s="1">
        <v>3</v>
      </c>
      <c r="I3" s="2">
        <v>4</v>
      </c>
      <c r="J3" s="2">
        <v>5</v>
      </c>
      <c r="K3" s="39" t="s">
        <v>1</v>
      </c>
      <c r="L3" s="1" t="s">
        <v>3</v>
      </c>
      <c r="M3" s="20" t="s">
        <v>2</v>
      </c>
    </row>
    <row r="4" spans="2:13" ht="24" customHeight="1" x14ac:dyDescent="0.25">
      <c r="B4" s="62">
        <v>1</v>
      </c>
      <c r="C4" s="63" t="s">
        <v>14</v>
      </c>
      <c r="D4" s="64"/>
      <c r="E4" s="65"/>
      <c r="F4" s="8" t="s">
        <v>7</v>
      </c>
      <c r="G4" s="4" t="str">
        <f ca="1">INDIRECT(ADDRESS(23,6))&amp;":"&amp;INDIRECT(ADDRESS(23,7))</f>
        <v>13:7</v>
      </c>
      <c r="H4" s="4" t="str">
        <f ca="1">INDIRECT(ADDRESS(26,7))&amp;":"&amp;INDIRECT(ADDRESS(26,6))</f>
        <v>13:5</v>
      </c>
      <c r="I4" s="4" t="str">
        <f ca="1">INDIRECT(ADDRESS(30,6))&amp;":"&amp;INDIRECT(ADDRESS(30,7))</f>
        <v>13:6</v>
      </c>
      <c r="J4" s="19" t="str">
        <f ca="1">INDIRECT(ADDRESS(35,7))&amp;":"&amp;INDIRECT(ADDRESS(35,6))</f>
        <v>13:8</v>
      </c>
      <c r="K4" s="66">
        <f ca="1">IF(COUNT(F5:J5)=0,"",COUNTIF(F5:J5,"&gt;0")+0.5*COUNTIF(F5:J5,0))</f>
        <v>4</v>
      </c>
      <c r="L4" s="22"/>
      <c r="M4" s="67">
        <v>1</v>
      </c>
    </row>
    <row r="5" spans="2:13" ht="24" customHeight="1" x14ac:dyDescent="0.25">
      <c r="B5" s="46"/>
      <c r="C5" s="47"/>
      <c r="D5" s="48"/>
      <c r="E5" s="49"/>
      <c r="F5" s="12" t="s">
        <v>7</v>
      </c>
      <c r="G5" s="15">
        <f ca="1">IF(LEN(INDIRECT(ADDRESS(ROW()-1, COLUMN())))=1,"",INDIRECT(ADDRESS(23,6))-INDIRECT(ADDRESS(23,7)))</f>
        <v>6</v>
      </c>
      <c r="H5" s="15">
        <f ca="1">IF(LEN(INDIRECT(ADDRESS(ROW()-1, COLUMN())))=1,"",INDIRECT(ADDRESS(26,7))-INDIRECT(ADDRESS(26,6)))</f>
        <v>8</v>
      </c>
      <c r="I5" s="15">
        <f ca="1">IF(LEN(INDIRECT(ADDRESS(ROW()-1, COLUMN())))=1,"",INDIRECT(ADDRESS(30,6))-INDIRECT(ADDRESS(30,7)))</f>
        <v>7</v>
      </c>
      <c r="J5" s="16">
        <f ca="1">IF(LEN(INDIRECT(ADDRESS(ROW()-1, COLUMN())))=1,"",INDIRECT(ADDRESS(35,7))-INDIRECT(ADDRESS(35,6)))</f>
        <v>5</v>
      </c>
      <c r="K5" s="50"/>
      <c r="L5" s="15">
        <f ca="1">IF(COUNT(F5:J5)=0,"",SUM(F5:J5))</f>
        <v>26</v>
      </c>
      <c r="M5" s="51"/>
    </row>
    <row r="6" spans="2:13" ht="24" customHeight="1" x14ac:dyDescent="0.25">
      <c r="B6" s="45">
        <v>2</v>
      </c>
      <c r="C6" s="47" t="s">
        <v>16</v>
      </c>
      <c r="D6" s="48"/>
      <c r="E6" s="49"/>
      <c r="F6" s="10" t="str">
        <f ca="1">INDIRECT(ADDRESS(23,7))&amp;":"&amp;INDIRECT(ADDRESS(23,6))</f>
        <v>7:13</v>
      </c>
      <c r="G6" s="6" t="s">
        <v>7</v>
      </c>
      <c r="H6" s="5" t="str">
        <f ca="1">INDIRECT(ADDRESS(31,6))&amp;":"&amp;INDIRECT(ADDRESS(31,7))</f>
        <v>9:13</v>
      </c>
      <c r="I6" s="5" t="str">
        <f ca="1">INDIRECT(ADDRESS(34,7))&amp;":"&amp;INDIRECT(ADDRESS(34,6))</f>
        <v>13:11</v>
      </c>
      <c r="J6" s="9" t="str">
        <f ca="1">INDIRECT(ADDRESS(18,6))&amp;":"&amp;INDIRECT(ADDRESS(18,7))</f>
        <v>11:13</v>
      </c>
      <c r="K6" s="50">
        <f ca="1">IF(COUNT(F7:J7)=0,"",COUNTIF(F7:J7,"&gt;0")+0.5*COUNTIF(F7:J7,0))</f>
        <v>1</v>
      </c>
      <c r="L6" s="15"/>
      <c r="M6" s="51">
        <v>4</v>
      </c>
    </row>
    <row r="7" spans="2:13" ht="24" customHeight="1" x14ac:dyDescent="0.25">
      <c r="B7" s="46"/>
      <c r="C7" s="47"/>
      <c r="D7" s="48"/>
      <c r="E7" s="49"/>
      <c r="F7" s="21">
        <f ca="1">IF(LEN(INDIRECT(ADDRESS(ROW()-1, COLUMN())))=1,"",INDIRECT(ADDRESS(23,7))-INDIRECT(ADDRESS(23,6)))</f>
        <v>-6</v>
      </c>
      <c r="G7" s="13" t="s">
        <v>7</v>
      </c>
      <c r="H7" s="15">
        <f ca="1">IF(LEN(INDIRECT(ADDRESS(ROW()-1, COLUMN())))=1,"",INDIRECT(ADDRESS(31,6))-INDIRECT(ADDRESS(31,7)))</f>
        <v>-4</v>
      </c>
      <c r="I7" s="15">
        <f ca="1">IF(LEN(INDIRECT(ADDRESS(ROW()-1, COLUMN())))=1,"",INDIRECT(ADDRESS(34,7))-INDIRECT(ADDRESS(34,6)))</f>
        <v>2</v>
      </c>
      <c r="J7" s="16">
        <f ca="1">IF(LEN(INDIRECT(ADDRESS(ROW()-1, COLUMN())))=1,"",INDIRECT(ADDRESS(18,6))-INDIRECT(ADDRESS(18,7)))</f>
        <v>-2</v>
      </c>
      <c r="K7" s="50"/>
      <c r="L7" s="15">
        <f ca="1">IF(COUNT(F7:J7)=0,"",SUM(F7:J7))</f>
        <v>-10</v>
      </c>
      <c r="M7" s="51"/>
    </row>
    <row r="8" spans="2:13" ht="24" customHeight="1" x14ac:dyDescent="0.25">
      <c r="B8" s="45">
        <v>3</v>
      </c>
      <c r="C8" s="47" t="s">
        <v>17</v>
      </c>
      <c r="D8" s="48"/>
      <c r="E8" s="49"/>
      <c r="F8" s="10" t="str">
        <f ca="1">INDIRECT(ADDRESS(26,6))&amp;":"&amp;INDIRECT(ADDRESS(26,7))</f>
        <v>5:13</v>
      </c>
      <c r="G8" s="5" t="str">
        <f ca="1">INDIRECT(ADDRESS(31,7))&amp;":"&amp;INDIRECT(ADDRESS(31,6))</f>
        <v>13:9</v>
      </c>
      <c r="H8" s="6" t="s">
        <v>7</v>
      </c>
      <c r="I8" s="5" t="str">
        <f ca="1">INDIRECT(ADDRESS(19,6))&amp;":"&amp;INDIRECT(ADDRESS(19,7))</f>
        <v>13:11</v>
      </c>
      <c r="J8" s="9" t="str">
        <f ca="1">INDIRECT(ADDRESS(22,7))&amp;":"&amp;INDIRECT(ADDRESS(22,6))</f>
        <v>13:7</v>
      </c>
      <c r="K8" s="50">
        <f ca="1">IF(COUNT(F9:J9)=0,"",COUNTIF(F9:J9,"&gt;0")+0.5*COUNTIF(F9:J9,0))</f>
        <v>3</v>
      </c>
      <c r="L8" s="15"/>
      <c r="M8" s="51">
        <v>2</v>
      </c>
    </row>
    <row r="9" spans="2:13" ht="24" customHeight="1" x14ac:dyDescent="0.25">
      <c r="B9" s="46"/>
      <c r="C9" s="47"/>
      <c r="D9" s="48"/>
      <c r="E9" s="49"/>
      <c r="F9" s="21">
        <f ca="1">IF(LEN(INDIRECT(ADDRESS(ROW()-1, COLUMN())))=1,"",INDIRECT(ADDRESS(26,6))-INDIRECT(ADDRESS(26,7)))</f>
        <v>-8</v>
      </c>
      <c r="G9" s="15">
        <f ca="1">IF(LEN(INDIRECT(ADDRESS(ROW()-1, COLUMN())))=1,"",INDIRECT(ADDRESS(31,7))-INDIRECT(ADDRESS(31,6)))</f>
        <v>4</v>
      </c>
      <c r="H9" s="13" t="s">
        <v>7</v>
      </c>
      <c r="I9" s="15">
        <f ca="1">IF(LEN(INDIRECT(ADDRESS(ROW()-1, COLUMN())))=1,"",INDIRECT(ADDRESS(19,6))-INDIRECT(ADDRESS(19,7)))</f>
        <v>2</v>
      </c>
      <c r="J9" s="16">
        <f ca="1">IF(LEN(INDIRECT(ADDRESS(ROW()-1, COLUMN())))=1,"",INDIRECT(ADDRESS(22,7))-INDIRECT(ADDRESS(22,6)))</f>
        <v>6</v>
      </c>
      <c r="K9" s="50"/>
      <c r="L9" s="15">
        <f ca="1">IF(COUNT(F9:J9)=0,"",SUM(F9:J9))</f>
        <v>4</v>
      </c>
      <c r="M9" s="51"/>
    </row>
    <row r="10" spans="2:13" ht="24" customHeight="1" x14ac:dyDescent="0.25">
      <c r="B10" s="45">
        <v>4</v>
      </c>
      <c r="C10" s="47" t="s">
        <v>18</v>
      </c>
      <c r="D10" s="48"/>
      <c r="E10" s="49"/>
      <c r="F10" s="10" t="str">
        <f ca="1">INDIRECT(ADDRESS(30,7))&amp;":"&amp;INDIRECT(ADDRESS(30,6))</f>
        <v>6:13</v>
      </c>
      <c r="G10" s="5" t="str">
        <f ca="1">INDIRECT(ADDRESS(34,6))&amp;":"&amp;INDIRECT(ADDRESS(34,7))</f>
        <v>11:13</v>
      </c>
      <c r="H10" s="5" t="str">
        <f ca="1">INDIRECT(ADDRESS(19,7))&amp;":"&amp;INDIRECT(ADDRESS(19,6))</f>
        <v>11:13</v>
      </c>
      <c r="I10" s="6" t="s">
        <v>7</v>
      </c>
      <c r="J10" s="9" t="str">
        <f ca="1">INDIRECT(ADDRESS(27,6))&amp;":"&amp;INDIRECT(ADDRESS(27,7))</f>
        <v>3:13</v>
      </c>
      <c r="K10" s="50">
        <f ca="1">IF(COUNT(F11:J11)=0,"",COUNTIF(F11:J11,"&gt;0")+0.5*COUNTIF(F11:J11,0))</f>
        <v>0</v>
      </c>
      <c r="L10" s="15"/>
      <c r="M10" s="51">
        <v>5</v>
      </c>
    </row>
    <row r="11" spans="2:13" ht="24" customHeight="1" x14ac:dyDescent="0.25">
      <c r="B11" s="46"/>
      <c r="C11" s="47"/>
      <c r="D11" s="48"/>
      <c r="E11" s="49"/>
      <c r="F11" s="21">
        <f ca="1">IF(LEN(INDIRECT(ADDRESS(ROW()-1, COLUMN())))=1,"",INDIRECT(ADDRESS(30,7))-INDIRECT(ADDRESS(30,6)))</f>
        <v>-7</v>
      </c>
      <c r="G11" s="15">
        <f ca="1">IF(LEN(INDIRECT(ADDRESS(ROW()-1, COLUMN())))=1,"",INDIRECT(ADDRESS(34,6))-INDIRECT(ADDRESS(34,7)))</f>
        <v>-2</v>
      </c>
      <c r="H11" s="15">
        <f ca="1">IF(LEN(INDIRECT(ADDRESS(ROW()-1, COLUMN())))=1,"",INDIRECT(ADDRESS(19,7))-INDIRECT(ADDRESS(19,6)))</f>
        <v>-2</v>
      </c>
      <c r="I11" s="13" t="s">
        <v>7</v>
      </c>
      <c r="J11" s="16">
        <f ca="1">IF(LEN(INDIRECT(ADDRESS(ROW()-1, COLUMN())))=1,"",INDIRECT(ADDRESS(27,6))-INDIRECT(ADDRESS(27,7)))</f>
        <v>-10</v>
      </c>
      <c r="K11" s="50"/>
      <c r="L11" s="15">
        <f ca="1">IF(COUNT(F11:J11)=0,"",SUM(F11:J11))</f>
        <v>-21</v>
      </c>
      <c r="M11" s="51"/>
    </row>
    <row r="12" spans="2:13" ht="24" customHeight="1" x14ac:dyDescent="0.25">
      <c r="B12" s="45">
        <v>5</v>
      </c>
      <c r="C12" s="47" t="s">
        <v>19</v>
      </c>
      <c r="D12" s="48"/>
      <c r="E12" s="49"/>
      <c r="F12" s="10" t="str">
        <f ca="1">INDIRECT(ADDRESS(35,6))&amp;":"&amp;INDIRECT(ADDRESS(35,7))</f>
        <v>8:13</v>
      </c>
      <c r="G12" s="5" t="str">
        <f ca="1">INDIRECT(ADDRESS(18,7))&amp;":"&amp;INDIRECT(ADDRESS(18,6))</f>
        <v>13:11</v>
      </c>
      <c r="H12" s="5" t="str">
        <f ca="1">INDIRECT(ADDRESS(22,6))&amp;":"&amp;INDIRECT(ADDRESS(22,7))</f>
        <v>7:13</v>
      </c>
      <c r="I12" s="5" t="str">
        <f ca="1">INDIRECT(ADDRESS(27,7))&amp;":"&amp;INDIRECT(ADDRESS(27,6))</f>
        <v>13:3</v>
      </c>
      <c r="J12" s="11" t="s">
        <v>7</v>
      </c>
      <c r="K12" s="50">
        <f ca="1">IF(COUNT(F13:J13)=0,"",COUNTIF(F13:J13,"&gt;0")+0.5*COUNTIF(F13:J13,0))</f>
        <v>2</v>
      </c>
      <c r="L12" s="15"/>
      <c r="M12" s="51">
        <v>3</v>
      </c>
    </row>
    <row r="13" spans="2:13" ht="24" customHeight="1" thickBot="1" x14ac:dyDescent="0.3">
      <c r="B13" s="52"/>
      <c r="C13" s="53"/>
      <c r="D13" s="54"/>
      <c r="E13" s="55"/>
      <c r="F13" s="18">
        <f ca="1">IF(LEN(INDIRECT(ADDRESS(ROW()-1, COLUMN())))=1,"",INDIRECT(ADDRESS(35,6))-INDIRECT(ADDRESS(35,7)))</f>
        <v>-5</v>
      </c>
      <c r="G13" s="17">
        <f ca="1">IF(LEN(INDIRECT(ADDRESS(ROW()-1, COLUMN())))=1,"",INDIRECT(ADDRESS(18,7))-INDIRECT(ADDRESS(18,6)))</f>
        <v>2</v>
      </c>
      <c r="H13" s="17">
        <f ca="1">IF(LEN(INDIRECT(ADDRESS(ROW()-1, COLUMN())))=1,"",INDIRECT(ADDRESS(22,6))-INDIRECT(ADDRESS(22,7)))</f>
        <v>-6</v>
      </c>
      <c r="I13" s="17">
        <f ca="1">IF(LEN(INDIRECT(ADDRESS(ROW()-1, COLUMN())))=1,"",INDIRECT(ADDRESS(27,7))-INDIRECT(ADDRESS(27,6)))</f>
        <v>10</v>
      </c>
      <c r="J13" s="14" t="s">
        <v>7</v>
      </c>
      <c r="K13" s="56"/>
      <c r="L13" s="17">
        <f ca="1">IF(COUNT(F13:J13)=0,"",SUM(F13:J13))</f>
        <v>1</v>
      </c>
      <c r="M13" s="57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2:13" ht="30" customHeight="1" thickBot="1" x14ac:dyDescent="0.3">
      <c r="B17" s="41" t="s">
        <v>4</v>
      </c>
      <c r="C17" s="41"/>
      <c r="D17" s="41"/>
      <c r="E17" s="41"/>
      <c r="F17" s="41"/>
      <c r="G17" s="41"/>
      <c r="H17" s="41"/>
      <c r="I17" s="41"/>
      <c r="J17" s="41"/>
      <c r="K17" s="41"/>
    </row>
    <row r="18" spans="2:13" ht="30" customHeight="1" thickBot="1" x14ac:dyDescent="0.3">
      <c r="B18" s="3">
        <v>2</v>
      </c>
      <c r="C18" s="42" t="str">
        <f ca="1">IF(ISBLANK(INDIRECT(ADDRESS(B18*2+2,3))),"",INDIRECT(ADDRESS(B18*2+2,3)))</f>
        <v>Крылова</v>
      </c>
      <c r="D18" s="42"/>
      <c r="E18" s="43"/>
      <c r="F18" s="24">
        <v>11</v>
      </c>
      <c r="G18" s="25">
        <v>13</v>
      </c>
      <c r="H18" s="44" t="str">
        <f ca="1">IF(ISBLANK(INDIRECT(ADDRESS(K18*2+2,3))),"",INDIRECT(ADDRESS(K18*2+2,3)))</f>
        <v>Домбровская</v>
      </c>
      <c r="I18" s="42"/>
      <c r="J18" s="42"/>
      <c r="K18" s="3">
        <v>5</v>
      </c>
      <c r="L18" s="33" t="s">
        <v>11</v>
      </c>
      <c r="M18" s="40">
        <v>1</v>
      </c>
    </row>
    <row r="19" spans="2:13" ht="30" customHeight="1" thickBot="1" x14ac:dyDescent="0.3">
      <c r="B19" s="3">
        <v>3</v>
      </c>
      <c r="C19" s="42" t="str">
        <f ca="1">IF(ISBLANK(INDIRECT(ADDRESS(B19*2+2,3))),"",INDIRECT(ADDRESS(B19*2+2,3)))</f>
        <v>Багаутдинова</v>
      </c>
      <c r="D19" s="42"/>
      <c r="E19" s="43"/>
      <c r="F19" s="24">
        <v>13</v>
      </c>
      <c r="G19" s="25">
        <v>11</v>
      </c>
      <c r="H19" s="44" t="str">
        <f ca="1">IF(ISBLANK(INDIRECT(ADDRESS(K19*2+2,3))),"",INDIRECT(ADDRESS(K19*2+2,3)))</f>
        <v>Фальковская</v>
      </c>
      <c r="I19" s="42"/>
      <c r="J19" s="42"/>
      <c r="K19" s="3">
        <v>4</v>
      </c>
      <c r="L19" s="33" t="s">
        <v>11</v>
      </c>
      <c r="M19" s="40">
        <v>2</v>
      </c>
    </row>
    <row r="20" spans="2:13" ht="30" customHeight="1" x14ac:dyDescent="0.25">
      <c r="M20" s="3"/>
    </row>
    <row r="21" spans="2:13" ht="30" customHeight="1" thickBot="1" x14ac:dyDescent="0.3">
      <c r="B21" s="41" t="s">
        <v>5</v>
      </c>
      <c r="C21" s="41"/>
      <c r="D21" s="41"/>
      <c r="E21" s="41"/>
      <c r="F21" s="41"/>
      <c r="G21" s="41"/>
      <c r="H21" s="41"/>
      <c r="I21" s="41"/>
      <c r="J21" s="41"/>
      <c r="K21" s="41"/>
      <c r="M21" s="3"/>
    </row>
    <row r="22" spans="2:13" ht="30" customHeight="1" thickBot="1" x14ac:dyDescent="0.3">
      <c r="B22" s="3">
        <v>5</v>
      </c>
      <c r="C22" s="42" t="str">
        <f ca="1">IF(ISBLANK(INDIRECT(ADDRESS(B22*2+2,3))),"",INDIRECT(ADDRESS(B22*2+2,3)))</f>
        <v>Домбровская</v>
      </c>
      <c r="D22" s="42"/>
      <c r="E22" s="43"/>
      <c r="F22" s="24">
        <v>7</v>
      </c>
      <c r="G22" s="25">
        <v>13</v>
      </c>
      <c r="H22" s="44" t="str">
        <f ca="1">IF(ISBLANK(INDIRECT(ADDRESS(K22*2+2,3))),"",INDIRECT(ADDRESS(K22*2+2,3)))</f>
        <v>Багаутдинова</v>
      </c>
      <c r="I22" s="42"/>
      <c r="J22" s="42"/>
      <c r="K22" s="3">
        <v>3</v>
      </c>
      <c r="L22" s="33" t="s">
        <v>11</v>
      </c>
      <c r="M22" s="40">
        <v>5</v>
      </c>
    </row>
    <row r="23" spans="2:13" ht="30" customHeight="1" thickBot="1" x14ac:dyDescent="0.3">
      <c r="B23" s="3">
        <v>1</v>
      </c>
      <c r="C23" s="42" t="str">
        <f ca="1">IF(ISBLANK(INDIRECT(ADDRESS(B23*2+2,3))),"",INDIRECT(ADDRESS(B23*2+2,3)))</f>
        <v>Крошилова</v>
      </c>
      <c r="D23" s="42"/>
      <c r="E23" s="43"/>
      <c r="F23" s="24">
        <v>13</v>
      </c>
      <c r="G23" s="25">
        <v>7</v>
      </c>
      <c r="H23" s="44" t="str">
        <f ca="1">IF(ISBLANK(INDIRECT(ADDRESS(K23*2+2,3))),"",INDIRECT(ADDRESS(K23*2+2,3)))</f>
        <v>Крылова</v>
      </c>
      <c r="I23" s="42"/>
      <c r="J23" s="42"/>
      <c r="K23" s="3">
        <v>2</v>
      </c>
      <c r="L23" s="33" t="s">
        <v>11</v>
      </c>
      <c r="M23" s="40">
        <v>6</v>
      </c>
    </row>
    <row r="24" spans="2:13" ht="30" customHeight="1" x14ac:dyDescent="0.25">
      <c r="M24" s="3"/>
    </row>
    <row r="25" spans="2:13" ht="30" customHeight="1" thickBot="1" x14ac:dyDescent="0.3">
      <c r="B25" s="41" t="s">
        <v>6</v>
      </c>
      <c r="C25" s="41"/>
      <c r="D25" s="41"/>
      <c r="E25" s="41"/>
      <c r="F25" s="41"/>
      <c r="G25" s="41"/>
      <c r="H25" s="41"/>
      <c r="I25" s="41"/>
      <c r="J25" s="41"/>
      <c r="K25" s="41"/>
      <c r="M25" s="3"/>
    </row>
    <row r="26" spans="2:13" ht="30" customHeight="1" thickBot="1" x14ac:dyDescent="0.3">
      <c r="B26" s="3">
        <v>3</v>
      </c>
      <c r="C26" s="42" t="str">
        <f ca="1">IF(ISBLANK(INDIRECT(ADDRESS(B26*2+2,3))),"",INDIRECT(ADDRESS(B26*2+2,3)))</f>
        <v>Багаутдинова</v>
      </c>
      <c r="D26" s="42"/>
      <c r="E26" s="43"/>
      <c r="F26" s="24">
        <v>5</v>
      </c>
      <c r="G26" s="25">
        <v>13</v>
      </c>
      <c r="H26" s="44" t="str">
        <f ca="1">IF(ISBLANK(INDIRECT(ADDRESS(K26*2+2,3))),"",INDIRECT(ADDRESS(K26*2+2,3)))</f>
        <v>Крошилова</v>
      </c>
      <c r="I26" s="42"/>
      <c r="J26" s="42"/>
      <c r="K26" s="3">
        <v>1</v>
      </c>
      <c r="L26" s="33" t="s">
        <v>11</v>
      </c>
      <c r="M26" s="40">
        <v>9</v>
      </c>
    </row>
    <row r="27" spans="2:13" ht="30" customHeight="1" thickBot="1" x14ac:dyDescent="0.3">
      <c r="B27" s="3">
        <v>4</v>
      </c>
      <c r="C27" s="42" t="str">
        <f ca="1">IF(ISBLANK(INDIRECT(ADDRESS(B27*2+2,3))),"",INDIRECT(ADDRESS(B27*2+2,3)))</f>
        <v>Фальковская</v>
      </c>
      <c r="D27" s="42"/>
      <c r="E27" s="43"/>
      <c r="F27" s="24">
        <v>3</v>
      </c>
      <c r="G27" s="25">
        <v>13</v>
      </c>
      <c r="H27" s="44" t="str">
        <f ca="1">IF(ISBLANK(INDIRECT(ADDRESS(K27*2+2,3))),"",INDIRECT(ADDRESS(K27*2+2,3)))</f>
        <v>Домбровская</v>
      </c>
      <c r="I27" s="42"/>
      <c r="J27" s="42"/>
      <c r="K27" s="3">
        <v>5</v>
      </c>
      <c r="L27" s="33" t="s">
        <v>11</v>
      </c>
      <c r="M27" s="40">
        <v>10</v>
      </c>
    </row>
    <row r="28" spans="2:13" ht="30" customHeight="1" x14ac:dyDescent="0.25">
      <c r="M28" s="3"/>
    </row>
    <row r="29" spans="2:13" ht="30" customHeight="1" thickBot="1" x14ac:dyDescent="0.3">
      <c r="B29" s="41" t="s">
        <v>8</v>
      </c>
      <c r="C29" s="41"/>
      <c r="D29" s="41"/>
      <c r="E29" s="41"/>
      <c r="F29" s="41"/>
      <c r="G29" s="41"/>
      <c r="H29" s="41"/>
      <c r="I29" s="41"/>
      <c r="J29" s="41"/>
      <c r="K29" s="41"/>
      <c r="M29" s="3"/>
    </row>
    <row r="30" spans="2:13" ht="30" customHeight="1" thickBot="1" x14ac:dyDescent="0.3">
      <c r="B30" s="3">
        <v>1</v>
      </c>
      <c r="C30" s="42" t="str">
        <f ca="1">IF(ISBLANK(INDIRECT(ADDRESS(B30*2+2,3))),"",INDIRECT(ADDRESS(B30*2+2,3)))</f>
        <v>Крошилова</v>
      </c>
      <c r="D30" s="42"/>
      <c r="E30" s="43"/>
      <c r="F30" s="24">
        <v>13</v>
      </c>
      <c r="G30" s="25">
        <v>6</v>
      </c>
      <c r="H30" s="44" t="str">
        <f ca="1">IF(ISBLANK(INDIRECT(ADDRESS(K30*2+2,3))),"",INDIRECT(ADDRESS(K30*2+2,3)))</f>
        <v>Фальковская</v>
      </c>
      <c r="I30" s="42"/>
      <c r="J30" s="42"/>
      <c r="K30" s="3">
        <v>4</v>
      </c>
      <c r="L30" s="33" t="s">
        <v>11</v>
      </c>
      <c r="M30" s="40">
        <v>13</v>
      </c>
    </row>
    <row r="31" spans="2:13" ht="30" customHeight="1" thickBot="1" x14ac:dyDescent="0.3">
      <c r="B31" s="3">
        <v>2</v>
      </c>
      <c r="C31" s="42" t="str">
        <f ca="1">IF(ISBLANK(INDIRECT(ADDRESS(B31*2+2,3))),"",INDIRECT(ADDRESS(B31*2+2,3)))</f>
        <v>Крылова</v>
      </c>
      <c r="D31" s="42"/>
      <c r="E31" s="43"/>
      <c r="F31" s="24">
        <v>9</v>
      </c>
      <c r="G31" s="25">
        <v>13</v>
      </c>
      <c r="H31" s="44" t="str">
        <f ca="1">IF(ISBLANK(INDIRECT(ADDRESS(K31*2+2,3))),"",INDIRECT(ADDRESS(K31*2+2,3)))</f>
        <v>Багаутдинова</v>
      </c>
      <c r="I31" s="42"/>
      <c r="J31" s="42"/>
      <c r="K31" s="3">
        <v>3</v>
      </c>
      <c r="L31" s="33" t="s">
        <v>11</v>
      </c>
      <c r="M31" s="40">
        <v>14</v>
      </c>
    </row>
    <row r="32" spans="2:13" ht="30" customHeight="1" x14ac:dyDescent="0.25">
      <c r="M32" s="3"/>
    </row>
    <row r="33" spans="2:13" ht="30" customHeight="1" thickBot="1" x14ac:dyDescent="0.3">
      <c r="B33" s="41" t="s">
        <v>9</v>
      </c>
      <c r="C33" s="41"/>
      <c r="D33" s="41"/>
      <c r="E33" s="41"/>
      <c r="F33" s="41"/>
      <c r="G33" s="41"/>
      <c r="H33" s="41"/>
      <c r="I33" s="41"/>
      <c r="J33" s="41"/>
      <c r="K33" s="41"/>
      <c r="M33" s="3"/>
    </row>
    <row r="34" spans="2:13" ht="30" customHeight="1" thickBot="1" x14ac:dyDescent="0.3">
      <c r="B34" s="3">
        <v>4</v>
      </c>
      <c r="C34" s="42" t="str">
        <f ca="1">IF(ISBLANK(INDIRECT(ADDRESS(B34*2+2,3))),"",INDIRECT(ADDRESS(B34*2+2,3)))</f>
        <v>Фальковская</v>
      </c>
      <c r="D34" s="42"/>
      <c r="E34" s="43"/>
      <c r="F34" s="24">
        <v>11</v>
      </c>
      <c r="G34" s="25">
        <v>13</v>
      </c>
      <c r="H34" s="44" t="str">
        <f ca="1">IF(ISBLANK(INDIRECT(ADDRESS(K34*2+2,3))),"",INDIRECT(ADDRESS(K34*2+2,3)))</f>
        <v>Крылова</v>
      </c>
      <c r="I34" s="42"/>
      <c r="J34" s="42"/>
      <c r="K34" s="3">
        <v>2</v>
      </c>
      <c r="L34" s="33" t="s">
        <v>11</v>
      </c>
      <c r="M34" s="40">
        <v>3</v>
      </c>
    </row>
    <row r="35" spans="2:13" ht="30" customHeight="1" thickBot="1" x14ac:dyDescent="0.3">
      <c r="B35" s="3">
        <v>5</v>
      </c>
      <c r="C35" s="42" t="str">
        <f ca="1">IF(ISBLANK(INDIRECT(ADDRESS(B35*2+2,3))),"",INDIRECT(ADDRESS(B35*2+2,3)))</f>
        <v>Домбровская</v>
      </c>
      <c r="D35" s="42"/>
      <c r="E35" s="43"/>
      <c r="F35" s="24">
        <v>8</v>
      </c>
      <c r="G35" s="25">
        <v>13</v>
      </c>
      <c r="H35" s="44" t="str">
        <f ca="1">IF(ISBLANK(INDIRECT(ADDRESS(K35*2+2,3))),"",INDIRECT(ADDRESS(K35*2+2,3)))</f>
        <v>Крошилова</v>
      </c>
      <c r="I35" s="42"/>
      <c r="J35" s="42"/>
      <c r="K35" s="3">
        <v>1</v>
      </c>
      <c r="L35" s="33" t="s">
        <v>11</v>
      </c>
      <c r="M35" s="40">
        <v>4</v>
      </c>
    </row>
  </sheetData>
  <mergeCells count="47">
    <mergeCell ref="M4:M5"/>
    <mergeCell ref="B1:K1"/>
    <mergeCell ref="C3:E3"/>
    <mergeCell ref="B4:B5"/>
    <mergeCell ref="C4:E5"/>
    <mergeCell ref="K4:K5"/>
    <mergeCell ref="B6:B7"/>
    <mergeCell ref="C6:E7"/>
    <mergeCell ref="K6:K7"/>
    <mergeCell ref="M6:M7"/>
    <mergeCell ref="B8:B9"/>
    <mergeCell ref="C8:E9"/>
    <mergeCell ref="K8:K9"/>
    <mergeCell ref="M8:M9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33:K33"/>
    <mergeCell ref="C34:E34"/>
    <mergeCell ref="H34:J34"/>
    <mergeCell ref="C35:E35"/>
    <mergeCell ref="H35:J35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76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35"/>
  <sheetViews>
    <sheetView workbookViewId="0">
      <selection activeCell="M8" sqref="M8:M9"/>
    </sheetView>
  </sheetViews>
  <sheetFormatPr defaultRowHeight="15" x14ac:dyDescent="0.25"/>
  <cols>
    <col min="1" max="1" width="4" style="38" customWidth="1"/>
    <col min="2" max="12" width="10.28515625" customWidth="1"/>
    <col min="13" max="13" width="10.28515625" style="35" customWidth="1"/>
    <col min="14" max="15" width="10.28515625" customWidth="1"/>
  </cols>
  <sheetData>
    <row r="1" spans="2:13" ht="59.25" customHeight="1" x14ac:dyDescent="0.25">
      <c r="B1" s="58"/>
      <c r="C1" s="58"/>
      <c r="D1" s="58"/>
      <c r="E1" s="58"/>
      <c r="F1" s="58"/>
      <c r="G1" s="58"/>
      <c r="H1" s="58"/>
      <c r="I1" s="58"/>
      <c r="J1" s="58"/>
      <c r="K1" s="58"/>
      <c r="M1"/>
    </row>
    <row r="2" spans="2:13" ht="15.75" thickBot="1" x14ac:dyDescent="0.3">
      <c r="M2"/>
    </row>
    <row r="3" spans="2:13" ht="30" customHeight="1" thickBot="1" x14ac:dyDescent="0.3">
      <c r="B3" s="23"/>
      <c r="C3" s="59" t="s">
        <v>0</v>
      </c>
      <c r="D3" s="60"/>
      <c r="E3" s="61"/>
      <c r="F3" s="1">
        <v>1</v>
      </c>
      <c r="G3" s="1">
        <v>2</v>
      </c>
      <c r="H3" s="1">
        <v>3</v>
      </c>
      <c r="I3" s="2">
        <v>4</v>
      </c>
      <c r="J3" s="2">
        <v>5</v>
      </c>
      <c r="K3" s="23" t="s">
        <v>1</v>
      </c>
      <c r="L3" s="1" t="s">
        <v>3</v>
      </c>
      <c r="M3" s="20" t="s">
        <v>2</v>
      </c>
    </row>
    <row r="4" spans="2:13" ht="24" customHeight="1" x14ac:dyDescent="0.25">
      <c r="B4" s="62">
        <v>1</v>
      </c>
      <c r="C4" s="63" t="s">
        <v>15</v>
      </c>
      <c r="D4" s="64"/>
      <c r="E4" s="65"/>
      <c r="F4" s="8" t="s">
        <v>7</v>
      </c>
      <c r="G4" s="4" t="str">
        <f ca="1">INDIRECT(ADDRESS(23,6))&amp;":"&amp;INDIRECT(ADDRESS(23,7))</f>
        <v>13:3</v>
      </c>
      <c r="H4" s="4" t="str">
        <f ca="1">INDIRECT(ADDRESS(26,7))&amp;":"&amp;INDIRECT(ADDRESS(26,6))</f>
        <v>13:2</v>
      </c>
      <c r="I4" s="4" t="str">
        <f ca="1">INDIRECT(ADDRESS(30,6))&amp;":"&amp;INDIRECT(ADDRESS(30,7))</f>
        <v>13:3</v>
      </c>
      <c r="J4" s="19" t="str">
        <f ca="1">INDIRECT(ADDRESS(35,7))&amp;":"&amp;INDIRECT(ADDRESS(35,6))</f>
        <v>13:3</v>
      </c>
      <c r="K4" s="66">
        <f ca="1">IF(COUNT(F5:J5)=0,"",COUNTIF(F5:J5,"&gt;0")+0.5*COUNTIF(F5:J5,0))</f>
        <v>4</v>
      </c>
      <c r="L4" s="22"/>
      <c r="M4" s="67">
        <v>1</v>
      </c>
    </row>
    <row r="5" spans="2:13" ht="24" customHeight="1" x14ac:dyDescent="0.25">
      <c r="B5" s="46"/>
      <c r="C5" s="47"/>
      <c r="D5" s="48"/>
      <c r="E5" s="49"/>
      <c r="F5" s="12" t="s">
        <v>7</v>
      </c>
      <c r="G5" s="15">
        <f ca="1">IF(LEN(INDIRECT(ADDRESS(ROW()-1, COLUMN())))=1,"",INDIRECT(ADDRESS(23,6))-INDIRECT(ADDRESS(23,7)))</f>
        <v>10</v>
      </c>
      <c r="H5" s="15">
        <f ca="1">IF(LEN(INDIRECT(ADDRESS(ROW()-1, COLUMN())))=1,"",INDIRECT(ADDRESS(26,7))-INDIRECT(ADDRESS(26,6)))</f>
        <v>11</v>
      </c>
      <c r="I5" s="15">
        <f ca="1">IF(LEN(INDIRECT(ADDRESS(ROW()-1, COLUMN())))=1,"",INDIRECT(ADDRESS(30,6))-INDIRECT(ADDRESS(30,7)))</f>
        <v>10</v>
      </c>
      <c r="J5" s="16">
        <f ca="1">IF(LEN(INDIRECT(ADDRESS(ROW()-1, COLUMN())))=1,"",INDIRECT(ADDRESS(35,7))-INDIRECT(ADDRESS(35,6)))</f>
        <v>10</v>
      </c>
      <c r="K5" s="50"/>
      <c r="L5" s="15">
        <f ca="1">IF(COUNT(F5:J5)=0,"",SUM(F5:J5))</f>
        <v>41</v>
      </c>
      <c r="M5" s="51"/>
    </row>
    <row r="6" spans="2:13" ht="24" customHeight="1" x14ac:dyDescent="0.25">
      <c r="B6" s="45">
        <v>2</v>
      </c>
      <c r="C6" s="47" t="s">
        <v>20</v>
      </c>
      <c r="D6" s="48"/>
      <c r="E6" s="49"/>
      <c r="F6" s="10" t="str">
        <f ca="1">INDIRECT(ADDRESS(23,7))&amp;":"&amp;INDIRECT(ADDRESS(23,6))</f>
        <v>3:13</v>
      </c>
      <c r="G6" s="6" t="s">
        <v>7</v>
      </c>
      <c r="H6" s="5" t="str">
        <f ca="1">INDIRECT(ADDRESS(31,6))&amp;":"&amp;INDIRECT(ADDRESS(31,7))</f>
        <v>13:5</v>
      </c>
      <c r="I6" s="5" t="str">
        <f ca="1">INDIRECT(ADDRESS(34,7))&amp;":"&amp;INDIRECT(ADDRESS(34,6))</f>
        <v>10:13</v>
      </c>
      <c r="J6" s="9" t="str">
        <f ca="1">INDIRECT(ADDRESS(18,6))&amp;":"&amp;INDIRECT(ADDRESS(18,7))</f>
        <v>13:12</v>
      </c>
      <c r="K6" s="50">
        <f ca="1">IF(COUNT(F7:J7)=0,"",COUNTIF(F7:J7,"&gt;0")+0.5*COUNTIF(F7:J7,0))</f>
        <v>2</v>
      </c>
      <c r="L6" s="15">
        <v>-2</v>
      </c>
      <c r="M6" s="51">
        <v>3</v>
      </c>
    </row>
    <row r="7" spans="2:13" ht="24" customHeight="1" x14ac:dyDescent="0.25">
      <c r="B7" s="46"/>
      <c r="C7" s="47"/>
      <c r="D7" s="48"/>
      <c r="E7" s="49"/>
      <c r="F7" s="21">
        <f ca="1">IF(LEN(INDIRECT(ADDRESS(ROW()-1, COLUMN())))=1,"",INDIRECT(ADDRESS(23,7))-INDIRECT(ADDRESS(23,6)))</f>
        <v>-10</v>
      </c>
      <c r="G7" s="13" t="s">
        <v>7</v>
      </c>
      <c r="H7" s="15">
        <f ca="1">IF(LEN(INDIRECT(ADDRESS(ROW()-1, COLUMN())))=1,"",INDIRECT(ADDRESS(31,6))-INDIRECT(ADDRESS(31,7)))</f>
        <v>8</v>
      </c>
      <c r="I7" s="15">
        <f ca="1">IF(LEN(INDIRECT(ADDRESS(ROW()-1, COLUMN())))=1,"",INDIRECT(ADDRESS(34,7))-INDIRECT(ADDRESS(34,6)))</f>
        <v>-3</v>
      </c>
      <c r="J7" s="16">
        <f ca="1">IF(LEN(INDIRECT(ADDRESS(ROW()-1, COLUMN())))=1,"",INDIRECT(ADDRESS(18,6))-INDIRECT(ADDRESS(18,7)))</f>
        <v>1</v>
      </c>
      <c r="K7" s="50"/>
      <c r="L7" s="15">
        <f ca="1">IF(COUNT(F7:J7)=0,"",SUM(F7:J7))</f>
        <v>-4</v>
      </c>
      <c r="M7" s="51"/>
    </row>
    <row r="8" spans="2:13" ht="24" customHeight="1" x14ac:dyDescent="0.25">
      <c r="B8" s="45">
        <v>3</v>
      </c>
      <c r="C8" s="47" t="s">
        <v>21</v>
      </c>
      <c r="D8" s="48"/>
      <c r="E8" s="49"/>
      <c r="F8" s="10" t="str">
        <f ca="1">INDIRECT(ADDRESS(26,6))&amp;":"&amp;INDIRECT(ADDRESS(26,7))</f>
        <v>2:13</v>
      </c>
      <c r="G8" s="5" t="str">
        <f ca="1">INDIRECT(ADDRESS(31,7))&amp;":"&amp;INDIRECT(ADDRESS(31,6))</f>
        <v>5:13</v>
      </c>
      <c r="H8" s="6" t="s">
        <v>7</v>
      </c>
      <c r="I8" s="5" t="str">
        <f ca="1">INDIRECT(ADDRESS(19,6))&amp;":"&amp;INDIRECT(ADDRESS(19,7))</f>
        <v>6:13</v>
      </c>
      <c r="J8" s="9" t="str">
        <f ca="1">INDIRECT(ADDRESS(22,7))&amp;":"&amp;INDIRECT(ADDRESS(22,6))</f>
        <v>4:13</v>
      </c>
      <c r="K8" s="50">
        <f ca="1">IF(COUNT(F9:J9)=0,"",COUNTIF(F9:J9,"&gt;0")+0.5*COUNTIF(F9:J9,0))</f>
        <v>0</v>
      </c>
      <c r="L8" s="15"/>
      <c r="M8" s="51">
        <v>5</v>
      </c>
    </row>
    <row r="9" spans="2:13" ht="24" customHeight="1" x14ac:dyDescent="0.25">
      <c r="B9" s="46"/>
      <c r="C9" s="47"/>
      <c r="D9" s="48"/>
      <c r="E9" s="49"/>
      <c r="F9" s="21">
        <f ca="1">IF(LEN(INDIRECT(ADDRESS(ROW()-1, COLUMN())))=1,"",INDIRECT(ADDRESS(26,6))-INDIRECT(ADDRESS(26,7)))</f>
        <v>-11</v>
      </c>
      <c r="G9" s="15">
        <f ca="1">IF(LEN(INDIRECT(ADDRESS(ROW()-1, COLUMN())))=1,"",INDIRECT(ADDRESS(31,7))-INDIRECT(ADDRESS(31,6)))</f>
        <v>-8</v>
      </c>
      <c r="H9" s="13" t="s">
        <v>7</v>
      </c>
      <c r="I9" s="15">
        <f ca="1">IF(LEN(INDIRECT(ADDRESS(ROW()-1, COLUMN())))=1,"",INDIRECT(ADDRESS(19,6))-INDIRECT(ADDRESS(19,7)))</f>
        <v>-7</v>
      </c>
      <c r="J9" s="16">
        <f ca="1">IF(LEN(INDIRECT(ADDRESS(ROW()-1, COLUMN())))=1,"",INDIRECT(ADDRESS(22,7))-INDIRECT(ADDRESS(22,6)))</f>
        <v>-9</v>
      </c>
      <c r="K9" s="50"/>
      <c r="L9" s="15">
        <f ca="1">IF(COUNT(F9:J9)=0,"",SUM(F9:J9))</f>
        <v>-35</v>
      </c>
      <c r="M9" s="51"/>
    </row>
    <row r="10" spans="2:13" ht="24" customHeight="1" x14ac:dyDescent="0.25">
      <c r="B10" s="45">
        <v>4</v>
      </c>
      <c r="C10" s="47" t="s">
        <v>22</v>
      </c>
      <c r="D10" s="48"/>
      <c r="E10" s="49"/>
      <c r="F10" s="10" t="str">
        <f ca="1">INDIRECT(ADDRESS(30,7))&amp;":"&amp;INDIRECT(ADDRESS(30,6))</f>
        <v>3:13</v>
      </c>
      <c r="G10" s="5" t="str">
        <f ca="1">INDIRECT(ADDRESS(34,6))&amp;":"&amp;INDIRECT(ADDRESS(34,7))</f>
        <v>13:10</v>
      </c>
      <c r="H10" s="5" t="str">
        <f ca="1">INDIRECT(ADDRESS(19,7))&amp;":"&amp;INDIRECT(ADDRESS(19,6))</f>
        <v>13:6</v>
      </c>
      <c r="I10" s="6" t="s">
        <v>7</v>
      </c>
      <c r="J10" s="9" t="str">
        <f ca="1">INDIRECT(ADDRESS(27,6))&amp;":"&amp;INDIRECT(ADDRESS(27,7))</f>
        <v>2:13</v>
      </c>
      <c r="K10" s="50">
        <f ca="1">IF(COUNT(F11:J11)=0,"",COUNTIF(F11:J11,"&gt;0")+0.5*COUNTIF(F11:J11,0))</f>
        <v>2</v>
      </c>
      <c r="L10" s="15">
        <v>-8</v>
      </c>
      <c r="M10" s="51">
        <v>4</v>
      </c>
    </row>
    <row r="11" spans="2:13" ht="24" customHeight="1" x14ac:dyDescent="0.25">
      <c r="B11" s="46"/>
      <c r="C11" s="47"/>
      <c r="D11" s="48"/>
      <c r="E11" s="49"/>
      <c r="F11" s="21">
        <f ca="1">IF(LEN(INDIRECT(ADDRESS(ROW()-1, COLUMN())))=1,"",INDIRECT(ADDRESS(30,7))-INDIRECT(ADDRESS(30,6)))</f>
        <v>-10</v>
      </c>
      <c r="G11" s="15">
        <f ca="1">IF(LEN(INDIRECT(ADDRESS(ROW()-1, COLUMN())))=1,"",INDIRECT(ADDRESS(34,6))-INDIRECT(ADDRESS(34,7)))</f>
        <v>3</v>
      </c>
      <c r="H11" s="15">
        <f ca="1">IF(LEN(INDIRECT(ADDRESS(ROW()-1, COLUMN())))=1,"",INDIRECT(ADDRESS(19,7))-INDIRECT(ADDRESS(19,6)))</f>
        <v>7</v>
      </c>
      <c r="I11" s="13" t="s">
        <v>7</v>
      </c>
      <c r="J11" s="16">
        <f ca="1">IF(LEN(INDIRECT(ADDRESS(ROW()-1, COLUMN())))=1,"",INDIRECT(ADDRESS(27,6))-INDIRECT(ADDRESS(27,7)))</f>
        <v>-11</v>
      </c>
      <c r="K11" s="50"/>
      <c r="L11" s="15">
        <f ca="1">IF(COUNT(F11:J11)=0,"",SUM(F11:J11))</f>
        <v>-11</v>
      </c>
      <c r="M11" s="51"/>
    </row>
    <row r="12" spans="2:13" ht="24" customHeight="1" x14ac:dyDescent="0.25">
      <c r="B12" s="45">
        <v>5</v>
      </c>
      <c r="C12" s="47" t="s">
        <v>23</v>
      </c>
      <c r="D12" s="48"/>
      <c r="E12" s="49"/>
      <c r="F12" s="10" t="str">
        <f ca="1">INDIRECT(ADDRESS(35,6))&amp;":"&amp;INDIRECT(ADDRESS(35,7))</f>
        <v>3:13</v>
      </c>
      <c r="G12" s="5" t="str">
        <f ca="1">INDIRECT(ADDRESS(18,7))&amp;":"&amp;INDIRECT(ADDRESS(18,6))</f>
        <v>12:13</v>
      </c>
      <c r="H12" s="5" t="str">
        <f ca="1">INDIRECT(ADDRESS(22,6))&amp;":"&amp;INDIRECT(ADDRESS(22,7))</f>
        <v>13:4</v>
      </c>
      <c r="I12" s="5" t="str">
        <f ca="1">INDIRECT(ADDRESS(27,7))&amp;":"&amp;INDIRECT(ADDRESS(27,6))</f>
        <v>13:2</v>
      </c>
      <c r="J12" s="11" t="s">
        <v>7</v>
      </c>
      <c r="K12" s="50">
        <f ca="1">IF(COUNT(F13:J13)=0,"",COUNTIF(F13:J13,"&gt;0")+0.5*COUNTIF(F13:J13,0))</f>
        <v>2</v>
      </c>
      <c r="L12" s="15">
        <v>10</v>
      </c>
      <c r="M12" s="51">
        <v>2</v>
      </c>
    </row>
    <row r="13" spans="2:13" ht="24" customHeight="1" thickBot="1" x14ac:dyDescent="0.3">
      <c r="B13" s="52"/>
      <c r="C13" s="53"/>
      <c r="D13" s="54"/>
      <c r="E13" s="55"/>
      <c r="F13" s="18">
        <f ca="1">IF(LEN(INDIRECT(ADDRESS(ROW()-1, COLUMN())))=1,"",INDIRECT(ADDRESS(35,6))-INDIRECT(ADDRESS(35,7)))</f>
        <v>-10</v>
      </c>
      <c r="G13" s="17">
        <f ca="1">IF(LEN(INDIRECT(ADDRESS(ROW()-1, COLUMN())))=1,"",INDIRECT(ADDRESS(18,7))-INDIRECT(ADDRESS(18,6)))</f>
        <v>-1</v>
      </c>
      <c r="H13" s="17">
        <f ca="1">IF(LEN(INDIRECT(ADDRESS(ROW()-1, COLUMN())))=1,"",INDIRECT(ADDRESS(22,6))-INDIRECT(ADDRESS(22,7)))</f>
        <v>9</v>
      </c>
      <c r="I13" s="17">
        <f ca="1">IF(LEN(INDIRECT(ADDRESS(ROW()-1, COLUMN())))=1,"",INDIRECT(ADDRESS(27,7))-INDIRECT(ADDRESS(27,6)))</f>
        <v>11</v>
      </c>
      <c r="J13" s="14" t="s">
        <v>7</v>
      </c>
      <c r="K13" s="56"/>
      <c r="L13" s="17">
        <f ca="1">IF(COUNT(F13:J13)=0,"",SUM(F13:J13))</f>
        <v>9</v>
      </c>
      <c r="M13" s="57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2:13" ht="30" customHeight="1" thickBot="1" x14ac:dyDescent="0.3">
      <c r="B17" s="41" t="s">
        <v>4</v>
      </c>
      <c r="C17" s="41"/>
      <c r="D17" s="41"/>
      <c r="E17" s="41"/>
      <c r="F17" s="41"/>
      <c r="G17" s="41"/>
      <c r="H17" s="41"/>
      <c r="I17" s="41"/>
      <c r="J17" s="41"/>
      <c r="K17" s="41"/>
    </row>
    <row r="18" spans="2:13" ht="30" customHeight="1" thickBot="1" x14ac:dyDescent="0.3">
      <c r="B18" s="3">
        <v>2</v>
      </c>
      <c r="C18" s="42" t="str">
        <f ca="1">IF(ISBLANK(INDIRECT(ADDRESS(B18*2+2,3))),"",INDIRECT(ADDRESS(B18*2+2,3)))</f>
        <v>Реброва</v>
      </c>
      <c r="D18" s="42"/>
      <c r="E18" s="43"/>
      <c r="F18" s="24">
        <v>13</v>
      </c>
      <c r="G18" s="25">
        <v>12</v>
      </c>
      <c r="H18" s="44" t="str">
        <f ca="1">IF(ISBLANK(INDIRECT(ADDRESS(K18*2+2,3))),"",INDIRECT(ADDRESS(K18*2+2,3)))</f>
        <v>Рылова</v>
      </c>
      <c r="I18" s="42"/>
      <c r="J18" s="42"/>
      <c r="K18" s="3">
        <v>5</v>
      </c>
      <c r="L18" s="33" t="s">
        <v>11</v>
      </c>
      <c r="M18" s="36">
        <v>3</v>
      </c>
    </row>
    <row r="19" spans="2:13" ht="30" customHeight="1" thickBot="1" x14ac:dyDescent="0.3">
      <c r="B19" s="3">
        <v>3</v>
      </c>
      <c r="C19" s="42" t="str">
        <f ca="1">IF(ISBLANK(INDIRECT(ADDRESS(B19*2+2,3))),"",INDIRECT(ADDRESS(B19*2+2,3)))</f>
        <v>Розанова</v>
      </c>
      <c r="D19" s="42"/>
      <c r="E19" s="43"/>
      <c r="F19" s="24">
        <v>6</v>
      </c>
      <c r="G19" s="25">
        <v>13</v>
      </c>
      <c r="H19" s="44" t="str">
        <f ca="1">IF(ISBLANK(INDIRECT(ADDRESS(K19*2+2,3))),"",INDIRECT(ADDRESS(K19*2+2,3)))</f>
        <v>Иванова</v>
      </c>
      <c r="I19" s="42"/>
      <c r="J19" s="42"/>
      <c r="K19" s="3">
        <v>4</v>
      </c>
      <c r="L19" s="33" t="s">
        <v>11</v>
      </c>
      <c r="M19" s="36">
        <v>4</v>
      </c>
    </row>
    <row r="20" spans="2:13" ht="30" customHeight="1" x14ac:dyDescent="0.25">
      <c r="M20" s="3"/>
    </row>
    <row r="21" spans="2:13" ht="30" customHeight="1" thickBot="1" x14ac:dyDescent="0.3">
      <c r="B21" s="41" t="s">
        <v>5</v>
      </c>
      <c r="C21" s="41"/>
      <c r="D21" s="41"/>
      <c r="E21" s="41"/>
      <c r="F21" s="41"/>
      <c r="G21" s="41"/>
      <c r="H21" s="41"/>
      <c r="I21" s="41"/>
      <c r="J21" s="41"/>
      <c r="K21" s="41"/>
      <c r="M21" s="3"/>
    </row>
    <row r="22" spans="2:13" ht="30" customHeight="1" thickBot="1" x14ac:dyDescent="0.3">
      <c r="B22" s="3">
        <v>5</v>
      </c>
      <c r="C22" s="42" t="str">
        <f ca="1">IF(ISBLANK(INDIRECT(ADDRESS(B22*2+2,3))),"",INDIRECT(ADDRESS(B22*2+2,3)))</f>
        <v>Рылова</v>
      </c>
      <c r="D22" s="42"/>
      <c r="E22" s="43"/>
      <c r="F22" s="24">
        <v>13</v>
      </c>
      <c r="G22" s="25">
        <v>4</v>
      </c>
      <c r="H22" s="44" t="str">
        <f ca="1">IF(ISBLANK(INDIRECT(ADDRESS(K22*2+2,3))),"",INDIRECT(ADDRESS(K22*2+2,3)))</f>
        <v>Розанова</v>
      </c>
      <c r="I22" s="42"/>
      <c r="J22" s="42"/>
      <c r="K22" s="3">
        <v>3</v>
      </c>
      <c r="L22" s="33" t="s">
        <v>11</v>
      </c>
      <c r="M22" s="36">
        <v>7</v>
      </c>
    </row>
    <row r="23" spans="2:13" ht="30" customHeight="1" thickBot="1" x14ac:dyDescent="0.3">
      <c r="B23" s="3">
        <v>1</v>
      </c>
      <c r="C23" s="42" t="str">
        <f ca="1">IF(ISBLANK(INDIRECT(ADDRESS(B23*2+2,3))),"",INDIRECT(ADDRESS(B23*2+2,3)))</f>
        <v>Чекмарева</v>
      </c>
      <c r="D23" s="42"/>
      <c r="E23" s="43"/>
      <c r="F23" s="24">
        <v>13</v>
      </c>
      <c r="G23" s="25">
        <v>3</v>
      </c>
      <c r="H23" s="44" t="str">
        <f ca="1">IF(ISBLANK(INDIRECT(ADDRESS(K23*2+2,3))),"",INDIRECT(ADDRESS(K23*2+2,3)))</f>
        <v>Реброва</v>
      </c>
      <c r="I23" s="42"/>
      <c r="J23" s="42"/>
      <c r="K23" s="3">
        <v>2</v>
      </c>
      <c r="L23" s="33" t="s">
        <v>11</v>
      </c>
      <c r="M23" s="36">
        <v>8</v>
      </c>
    </row>
    <row r="24" spans="2:13" ht="30" customHeight="1" x14ac:dyDescent="0.25">
      <c r="M24" s="3"/>
    </row>
    <row r="25" spans="2:13" ht="30" customHeight="1" thickBot="1" x14ac:dyDescent="0.3">
      <c r="B25" s="41" t="s">
        <v>6</v>
      </c>
      <c r="C25" s="41"/>
      <c r="D25" s="41"/>
      <c r="E25" s="41"/>
      <c r="F25" s="41"/>
      <c r="G25" s="41"/>
      <c r="H25" s="41"/>
      <c r="I25" s="41"/>
      <c r="J25" s="41"/>
      <c r="K25" s="41"/>
      <c r="M25" s="3"/>
    </row>
    <row r="26" spans="2:13" ht="30" customHeight="1" thickBot="1" x14ac:dyDescent="0.3">
      <c r="B26" s="3">
        <v>3</v>
      </c>
      <c r="C26" s="42" t="str">
        <f ca="1">IF(ISBLANK(INDIRECT(ADDRESS(B26*2+2,3))),"",INDIRECT(ADDRESS(B26*2+2,3)))</f>
        <v>Розанова</v>
      </c>
      <c r="D26" s="42"/>
      <c r="E26" s="43"/>
      <c r="F26" s="24">
        <v>2</v>
      </c>
      <c r="G26" s="25">
        <v>13</v>
      </c>
      <c r="H26" s="44" t="str">
        <f ca="1">IF(ISBLANK(INDIRECT(ADDRESS(K26*2+2,3))),"",INDIRECT(ADDRESS(K26*2+2,3)))</f>
        <v>Чекмарева</v>
      </c>
      <c r="I26" s="42"/>
      <c r="J26" s="42"/>
      <c r="K26" s="3">
        <v>1</v>
      </c>
      <c r="L26" s="33" t="s">
        <v>11</v>
      </c>
      <c r="M26" s="36">
        <v>11</v>
      </c>
    </row>
    <row r="27" spans="2:13" ht="30" customHeight="1" thickBot="1" x14ac:dyDescent="0.3">
      <c r="B27" s="3">
        <v>4</v>
      </c>
      <c r="C27" s="42" t="str">
        <f ca="1">IF(ISBLANK(INDIRECT(ADDRESS(B27*2+2,3))),"",INDIRECT(ADDRESS(B27*2+2,3)))</f>
        <v>Иванова</v>
      </c>
      <c r="D27" s="42"/>
      <c r="E27" s="43"/>
      <c r="F27" s="24">
        <v>2</v>
      </c>
      <c r="G27" s="25">
        <v>13</v>
      </c>
      <c r="H27" s="44" t="str">
        <f ca="1">IF(ISBLANK(INDIRECT(ADDRESS(K27*2+2,3))),"",INDIRECT(ADDRESS(K27*2+2,3)))</f>
        <v>Рылова</v>
      </c>
      <c r="I27" s="42"/>
      <c r="J27" s="42"/>
      <c r="K27" s="3">
        <v>5</v>
      </c>
      <c r="L27" s="33" t="s">
        <v>11</v>
      </c>
      <c r="M27" s="36">
        <v>12</v>
      </c>
    </row>
    <row r="28" spans="2:13" ht="30" customHeight="1" x14ac:dyDescent="0.25">
      <c r="M28" s="3"/>
    </row>
    <row r="29" spans="2:13" ht="30" customHeight="1" thickBot="1" x14ac:dyDescent="0.3">
      <c r="B29" s="41" t="s">
        <v>8</v>
      </c>
      <c r="C29" s="41"/>
      <c r="D29" s="41"/>
      <c r="E29" s="41"/>
      <c r="F29" s="41"/>
      <c r="G29" s="41"/>
      <c r="H29" s="41"/>
      <c r="I29" s="41"/>
      <c r="J29" s="41"/>
      <c r="K29" s="41"/>
      <c r="M29" s="3"/>
    </row>
    <row r="30" spans="2:13" ht="30" customHeight="1" thickBot="1" x14ac:dyDescent="0.3">
      <c r="B30" s="3">
        <v>1</v>
      </c>
      <c r="C30" s="42" t="str">
        <f ca="1">IF(ISBLANK(INDIRECT(ADDRESS(B30*2+2,3))),"",INDIRECT(ADDRESS(B30*2+2,3)))</f>
        <v>Чекмарева</v>
      </c>
      <c r="D30" s="42"/>
      <c r="E30" s="43"/>
      <c r="F30" s="24">
        <v>13</v>
      </c>
      <c r="G30" s="25">
        <v>3</v>
      </c>
      <c r="H30" s="44" t="str">
        <f ca="1">IF(ISBLANK(INDIRECT(ADDRESS(K30*2+2,3))),"",INDIRECT(ADDRESS(K30*2+2,3)))</f>
        <v>Иванова</v>
      </c>
      <c r="I30" s="42"/>
      <c r="J30" s="42"/>
      <c r="K30" s="3">
        <v>4</v>
      </c>
      <c r="L30" s="33" t="s">
        <v>11</v>
      </c>
      <c r="M30" s="36">
        <v>1</v>
      </c>
    </row>
    <row r="31" spans="2:13" ht="30" customHeight="1" thickBot="1" x14ac:dyDescent="0.3">
      <c r="B31" s="3">
        <v>2</v>
      </c>
      <c r="C31" s="42" t="str">
        <f ca="1">IF(ISBLANK(INDIRECT(ADDRESS(B31*2+2,3))),"",INDIRECT(ADDRESS(B31*2+2,3)))</f>
        <v>Реброва</v>
      </c>
      <c r="D31" s="42"/>
      <c r="E31" s="43"/>
      <c r="F31" s="24">
        <v>13</v>
      </c>
      <c r="G31" s="25">
        <v>5</v>
      </c>
      <c r="H31" s="44" t="str">
        <f ca="1">IF(ISBLANK(INDIRECT(ADDRESS(K31*2+2,3))),"",INDIRECT(ADDRESS(K31*2+2,3)))</f>
        <v>Розанова</v>
      </c>
      <c r="I31" s="42"/>
      <c r="J31" s="42"/>
      <c r="K31" s="3">
        <v>3</v>
      </c>
      <c r="L31" s="33" t="s">
        <v>11</v>
      </c>
      <c r="M31" s="36">
        <v>2</v>
      </c>
    </row>
    <row r="32" spans="2:13" ht="30" customHeight="1" x14ac:dyDescent="0.25">
      <c r="M32" s="3"/>
    </row>
    <row r="33" spans="2:13" ht="30" customHeight="1" thickBot="1" x14ac:dyDescent="0.3">
      <c r="B33" s="41" t="s">
        <v>9</v>
      </c>
      <c r="C33" s="41"/>
      <c r="D33" s="41"/>
      <c r="E33" s="41"/>
      <c r="F33" s="41"/>
      <c r="G33" s="41"/>
      <c r="H33" s="41"/>
      <c r="I33" s="41"/>
      <c r="J33" s="41"/>
      <c r="K33" s="41"/>
      <c r="M33" s="3"/>
    </row>
    <row r="34" spans="2:13" ht="30" customHeight="1" thickBot="1" x14ac:dyDescent="0.3">
      <c r="B34" s="3">
        <v>4</v>
      </c>
      <c r="C34" s="42" t="str">
        <f ca="1">IF(ISBLANK(INDIRECT(ADDRESS(B34*2+2,3))),"",INDIRECT(ADDRESS(B34*2+2,3)))</f>
        <v>Иванова</v>
      </c>
      <c r="D34" s="42"/>
      <c r="E34" s="43"/>
      <c r="F34" s="24">
        <v>13</v>
      </c>
      <c r="G34" s="25">
        <v>10</v>
      </c>
      <c r="H34" s="44" t="str">
        <f ca="1">IF(ISBLANK(INDIRECT(ADDRESS(K34*2+2,3))),"",INDIRECT(ADDRESS(K34*2+2,3)))</f>
        <v>Реброва</v>
      </c>
      <c r="I34" s="42"/>
      <c r="J34" s="42"/>
      <c r="K34" s="3">
        <v>2</v>
      </c>
      <c r="L34" s="33" t="s">
        <v>11</v>
      </c>
      <c r="M34" s="36">
        <v>5</v>
      </c>
    </row>
    <row r="35" spans="2:13" ht="30" customHeight="1" thickBot="1" x14ac:dyDescent="0.3">
      <c r="B35" s="3">
        <v>5</v>
      </c>
      <c r="C35" s="42" t="str">
        <f ca="1">IF(ISBLANK(INDIRECT(ADDRESS(B35*2+2,3))),"",INDIRECT(ADDRESS(B35*2+2,3)))</f>
        <v>Рылова</v>
      </c>
      <c r="D35" s="42"/>
      <c r="E35" s="43"/>
      <c r="F35" s="24">
        <v>3</v>
      </c>
      <c r="G35" s="25">
        <v>13</v>
      </c>
      <c r="H35" s="44" t="str">
        <f ca="1">IF(ISBLANK(INDIRECT(ADDRESS(K35*2+2,3))),"",INDIRECT(ADDRESS(K35*2+2,3)))</f>
        <v>Чекмарева</v>
      </c>
      <c r="I35" s="42"/>
      <c r="J35" s="42"/>
      <c r="K35" s="3">
        <v>1</v>
      </c>
      <c r="L35" s="33" t="s">
        <v>11</v>
      </c>
      <c r="M35" s="36">
        <v>6</v>
      </c>
    </row>
  </sheetData>
  <mergeCells count="47">
    <mergeCell ref="B1:K1"/>
    <mergeCell ref="B6:B7"/>
    <mergeCell ref="C6:E7"/>
    <mergeCell ref="K6:K7"/>
    <mergeCell ref="M6:M7"/>
    <mergeCell ref="C3:E3"/>
    <mergeCell ref="B4:B5"/>
    <mergeCell ref="C4:E5"/>
    <mergeCell ref="K4:K5"/>
    <mergeCell ref="M4:M5"/>
    <mergeCell ref="M8:M9"/>
    <mergeCell ref="B10:B11"/>
    <mergeCell ref="C10:E11"/>
    <mergeCell ref="K10:K11"/>
    <mergeCell ref="M10:M11"/>
    <mergeCell ref="H18:J18"/>
    <mergeCell ref="B8:B9"/>
    <mergeCell ref="C8:E9"/>
    <mergeCell ref="K8:K9"/>
    <mergeCell ref="B12:B13"/>
    <mergeCell ref="C12:E13"/>
    <mergeCell ref="K12:K13"/>
    <mergeCell ref="M12:M13"/>
    <mergeCell ref="B17:K17"/>
    <mergeCell ref="B29:K29"/>
    <mergeCell ref="C19:E19"/>
    <mergeCell ref="H19:J19"/>
    <mergeCell ref="B21:K2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C18:E18"/>
    <mergeCell ref="C35:E35"/>
    <mergeCell ref="H35:J35"/>
    <mergeCell ref="C30:E30"/>
    <mergeCell ref="H30:J30"/>
    <mergeCell ref="C31:E31"/>
    <mergeCell ref="H31:J31"/>
    <mergeCell ref="B33:K33"/>
    <mergeCell ref="C34:E34"/>
    <mergeCell ref="H34:J34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76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topLeftCell="A6" workbookViewId="0">
      <selection activeCell="D25" sqref="D25"/>
    </sheetView>
  </sheetViews>
  <sheetFormatPr defaultRowHeight="15" customHeight="1" x14ac:dyDescent="0.25"/>
  <cols>
    <col min="1" max="1" width="9.140625" style="40"/>
    <col min="2" max="15" width="9.140625" style="27" customWidth="1"/>
    <col min="16" max="16384" width="9.140625" style="27"/>
  </cols>
  <sheetData>
    <row r="1" spans="1:13" ht="59.25" customHeight="1" x14ac:dyDescent="0.25"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3" ht="15" customHeight="1" x14ac:dyDescent="0.25">
      <c r="C2" s="34"/>
    </row>
    <row r="3" spans="1:13" ht="15" customHeight="1" x14ac:dyDescent="0.25">
      <c r="C3" s="34"/>
    </row>
    <row r="4" spans="1:13" ht="15" customHeight="1" x14ac:dyDescent="0.25">
      <c r="A4" s="40" t="s">
        <v>12</v>
      </c>
      <c r="B4" s="70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Крошилова</v>
      </c>
      <c r="C4" s="69"/>
      <c r="D4" s="26">
        <v>8</v>
      </c>
      <c r="E4" s="28"/>
    </row>
    <row r="5" spans="1:13" ht="15" customHeight="1" x14ac:dyDescent="0.25">
      <c r="A5" s="40">
        <v>1</v>
      </c>
      <c r="C5" s="34"/>
      <c r="E5" s="29"/>
    </row>
    <row r="6" spans="1:13" ht="15" customHeight="1" x14ac:dyDescent="0.25">
      <c r="B6" s="33" t="s">
        <v>11</v>
      </c>
      <c r="C6" s="34"/>
      <c r="D6" s="27">
        <v>1</v>
      </c>
      <c r="E6" s="30"/>
      <c r="F6" s="68" t="str">
        <f ca="1">IF(ISBLANK(D4),"",IF(D4&gt;D8,B4,B8))</f>
        <v>Рылова</v>
      </c>
      <c r="G6" s="69"/>
      <c r="H6" s="26">
        <v>2</v>
      </c>
      <c r="I6" s="28"/>
    </row>
    <row r="7" spans="1:13" ht="15" customHeight="1" x14ac:dyDescent="0.25">
      <c r="C7" s="34"/>
      <c r="E7" s="30"/>
      <c r="I7" s="29"/>
    </row>
    <row r="8" spans="1:13" ht="15" customHeight="1" x14ac:dyDescent="0.25">
      <c r="A8" s="40" t="s">
        <v>13</v>
      </c>
      <c r="B8" s="70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Рылова</v>
      </c>
      <c r="C8" s="69"/>
      <c r="D8" s="26">
        <v>12</v>
      </c>
      <c r="E8" s="31"/>
      <c r="I8" s="30"/>
    </row>
    <row r="9" spans="1:13" ht="15" customHeight="1" x14ac:dyDescent="0.25">
      <c r="A9" s="40">
        <v>2</v>
      </c>
      <c r="C9" s="34"/>
      <c r="I9" s="30"/>
    </row>
    <row r="10" spans="1:13" ht="15" customHeight="1" x14ac:dyDescent="0.25">
      <c r="C10" s="34"/>
      <c r="F10" s="33" t="s">
        <v>11</v>
      </c>
      <c r="G10" s="27">
        <v>11</v>
      </c>
      <c r="H10" s="34"/>
      <c r="I10" s="30"/>
      <c r="J10" s="68" t="str">
        <f ca="1">IF(ISBLANK(H6),"",IF(H6&gt;H14,F6,F14))</f>
        <v>Чекмарева</v>
      </c>
      <c r="K10" s="70"/>
      <c r="L10" s="37"/>
      <c r="M10" s="32"/>
    </row>
    <row r="11" spans="1:13" ht="15" customHeight="1" x14ac:dyDescent="0.25">
      <c r="C11" s="34"/>
      <c r="I11" s="30"/>
      <c r="M11" s="32"/>
    </row>
    <row r="12" spans="1:13" ht="15" customHeight="1" x14ac:dyDescent="0.25">
      <c r="A12" s="40" t="s">
        <v>12</v>
      </c>
      <c r="B12" s="70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Багаутдинова</v>
      </c>
      <c r="C12" s="69"/>
      <c r="D12" s="26">
        <v>3</v>
      </c>
      <c r="E12" s="28"/>
      <c r="I12" s="30"/>
      <c r="M12" s="32"/>
    </row>
    <row r="13" spans="1:13" ht="15" customHeight="1" x14ac:dyDescent="0.25">
      <c r="A13" s="40">
        <v>2</v>
      </c>
      <c r="C13" s="34"/>
      <c r="E13" s="29"/>
      <c r="I13" s="30"/>
      <c r="M13" s="32"/>
    </row>
    <row r="14" spans="1:13" ht="15" customHeight="1" x14ac:dyDescent="0.25">
      <c r="B14" s="33" t="s">
        <v>11</v>
      </c>
      <c r="C14" s="34"/>
      <c r="D14" s="27">
        <v>2</v>
      </c>
      <c r="E14" s="30"/>
      <c r="F14" s="68" t="str">
        <f ca="1">IF(ISBLANK(D12),"",IF(D12&gt;D16,B12,B16))</f>
        <v>Чекмарева</v>
      </c>
      <c r="G14" s="69"/>
      <c r="H14" s="26">
        <v>13</v>
      </c>
      <c r="I14" s="31"/>
      <c r="M14" s="32"/>
    </row>
    <row r="15" spans="1:13" ht="15" customHeight="1" x14ac:dyDescent="0.25">
      <c r="E15" s="30"/>
      <c r="M15" s="32"/>
    </row>
    <row r="16" spans="1:13" ht="15" customHeight="1" x14ac:dyDescent="0.25">
      <c r="A16" s="40" t="s">
        <v>13</v>
      </c>
      <c r="B16" s="70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Чекмарева</v>
      </c>
      <c r="C16" s="69"/>
      <c r="D16" s="26">
        <v>13</v>
      </c>
      <c r="E16" s="31"/>
      <c r="M16" s="32"/>
    </row>
    <row r="17" spans="1:13" ht="15" customHeight="1" x14ac:dyDescent="0.25">
      <c r="A17" s="40">
        <v>1</v>
      </c>
      <c r="M17" s="32"/>
    </row>
    <row r="20" spans="1:13" ht="15" customHeight="1" x14ac:dyDescent="0.25">
      <c r="B20" s="70" t="str">
        <f ca="1">IF(ISBLANK(D4),"",IF(D4&gt;D8,B8,B4))</f>
        <v>Крошилова</v>
      </c>
      <c r="C20" s="69"/>
      <c r="D20" s="26">
        <v>13</v>
      </c>
      <c r="E20" s="28"/>
      <c r="F20" s="71"/>
      <c r="G20" s="71"/>
    </row>
    <row r="21" spans="1:13" ht="15" customHeight="1" x14ac:dyDescent="0.25">
      <c r="E21" s="29"/>
    </row>
    <row r="22" spans="1:13" ht="15" customHeight="1" x14ac:dyDescent="0.25">
      <c r="C22" s="33" t="s">
        <v>11</v>
      </c>
      <c r="D22" s="27">
        <v>12</v>
      </c>
      <c r="E22" s="30"/>
      <c r="F22" s="68" t="str">
        <f ca="1">IF(ISBLANK(D20),"",IF(D20&gt;D24,B20,B24))</f>
        <v>Крошилова</v>
      </c>
      <c r="G22" s="70"/>
    </row>
    <row r="23" spans="1:13" ht="15" customHeight="1" x14ac:dyDescent="0.25">
      <c r="E23" s="30"/>
    </row>
    <row r="24" spans="1:13" ht="15" customHeight="1" x14ac:dyDescent="0.25">
      <c r="B24" s="70" t="str">
        <f ca="1">IF(ISBLANK(D12),"",IF(D12&gt;D16,B16,B12))</f>
        <v>Багаутдинова</v>
      </c>
      <c r="C24" s="69"/>
      <c r="D24" s="26">
        <v>11</v>
      </c>
      <c r="E24" s="31"/>
    </row>
  </sheetData>
  <mergeCells count="12">
    <mergeCell ref="B24:C24"/>
    <mergeCell ref="B1:K1"/>
    <mergeCell ref="B4:C4"/>
    <mergeCell ref="F6:G6"/>
    <mergeCell ref="B8:C8"/>
    <mergeCell ref="J10:K10"/>
    <mergeCell ref="B12:C12"/>
    <mergeCell ref="F14:G14"/>
    <mergeCell ref="B16:C16"/>
    <mergeCell ref="B20:C20"/>
    <mergeCell ref="F20:G20"/>
    <mergeCell ref="F22:G2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M24"/>
  <sheetViews>
    <sheetView topLeftCell="A4" workbookViewId="0">
      <selection activeCell="D21" sqref="D21"/>
    </sheetView>
  </sheetViews>
  <sheetFormatPr defaultRowHeight="15" customHeight="1" x14ac:dyDescent="0.25"/>
  <cols>
    <col min="1" max="1" width="9.140625" style="38"/>
    <col min="2" max="15" width="9.140625" style="27" customWidth="1"/>
    <col min="16" max="16384" width="9.140625" style="27"/>
  </cols>
  <sheetData>
    <row r="1" spans="1:13" ht="59.25" customHeight="1" x14ac:dyDescent="0.25"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3" ht="15" customHeight="1" x14ac:dyDescent="0.25">
      <c r="C2" s="34"/>
    </row>
    <row r="3" spans="1:13" ht="15" customHeight="1" x14ac:dyDescent="0.25">
      <c r="C3" s="34"/>
    </row>
    <row r="4" spans="1:13" ht="15" customHeight="1" x14ac:dyDescent="0.25">
      <c r="A4" s="38" t="s">
        <v>12</v>
      </c>
      <c r="B4" s="70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Домбровская</v>
      </c>
      <c r="C4" s="69"/>
      <c r="D4" s="26">
        <v>13</v>
      </c>
      <c r="E4" s="28"/>
    </row>
    <row r="5" spans="1:13" ht="15" customHeight="1" x14ac:dyDescent="0.25">
      <c r="A5" s="38">
        <v>3</v>
      </c>
      <c r="C5" s="34"/>
      <c r="E5" s="29"/>
    </row>
    <row r="6" spans="1:13" ht="15" customHeight="1" x14ac:dyDescent="0.25">
      <c r="B6" s="33" t="s">
        <v>11</v>
      </c>
      <c r="C6" s="34"/>
      <c r="E6" s="30"/>
      <c r="F6" s="68" t="str">
        <f ca="1">IF(ISBLANK(D4),"",IF(D4&gt;D8,B4,B8))</f>
        <v>Домбровская</v>
      </c>
      <c r="G6" s="69"/>
      <c r="H6" s="26">
        <v>11</v>
      </c>
      <c r="I6" s="28"/>
    </row>
    <row r="7" spans="1:13" ht="15" customHeight="1" x14ac:dyDescent="0.25">
      <c r="C7" s="34"/>
      <c r="E7" s="30"/>
      <c r="I7" s="29"/>
    </row>
    <row r="8" spans="1:13" ht="15" customHeight="1" x14ac:dyDescent="0.25">
      <c r="A8" s="38" t="s">
        <v>13</v>
      </c>
      <c r="B8" s="70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Иванова</v>
      </c>
      <c r="C8" s="69"/>
      <c r="D8" s="26">
        <v>7</v>
      </c>
      <c r="E8" s="31"/>
      <c r="I8" s="30"/>
    </row>
    <row r="9" spans="1:13" ht="15" customHeight="1" x14ac:dyDescent="0.25">
      <c r="A9" s="38">
        <v>4</v>
      </c>
      <c r="C9" s="34"/>
      <c r="I9" s="30"/>
    </row>
    <row r="10" spans="1:13" ht="15" customHeight="1" x14ac:dyDescent="0.25">
      <c r="C10" s="34"/>
      <c r="F10" s="33" t="s">
        <v>11</v>
      </c>
      <c r="G10" s="27">
        <v>1</v>
      </c>
      <c r="H10" s="34"/>
      <c r="I10" s="30"/>
      <c r="J10" s="68" t="str">
        <f ca="1">IF(ISBLANK(H6),"",IF(H6&gt;H14,F6,F14))</f>
        <v>Крылова</v>
      </c>
      <c r="K10" s="70"/>
      <c r="L10" s="37"/>
      <c r="M10" s="32"/>
    </row>
    <row r="11" spans="1:13" ht="15" customHeight="1" x14ac:dyDescent="0.25">
      <c r="C11" s="34"/>
      <c r="I11" s="30"/>
      <c r="M11" s="32"/>
    </row>
    <row r="12" spans="1:13" ht="15" customHeight="1" x14ac:dyDescent="0.25">
      <c r="A12" s="38" t="s">
        <v>12</v>
      </c>
      <c r="B12" s="70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Крылова</v>
      </c>
      <c r="C12" s="69"/>
      <c r="D12" s="26">
        <v>13</v>
      </c>
      <c r="E12" s="28"/>
      <c r="I12" s="30"/>
      <c r="M12" s="32"/>
    </row>
    <row r="13" spans="1:13" ht="15" customHeight="1" x14ac:dyDescent="0.25">
      <c r="A13" s="38">
        <v>4</v>
      </c>
      <c r="C13" s="34"/>
      <c r="E13" s="29"/>
      <c r="I13" s="30"/>
      <c r="M13" s="32"/>
    </row>
    <row r="14" spans="1:13" ht="15" customHeight="1" x14ac:dyDescent="0.25">
      <c r="B14" s="33" t="s">
        <v>11</v>
      </c>
      <c r="C14" s="34"/>
      <c r="E14" s="30"/>
      <c r="F14" s="68" t="str">
        <f ca="1">IF(ISBLANK(D12),"",IF(D12&gt;D16,B12,B16))</f>
        <v>Крылова</v>
      </c>
      <c r="G14" s="69"/>
      <c r="H14" s="26">
        <v>13</v>
      </c>
      <c r="I14" s="31"/>
      <c r="M14" s="32"/>
    </row>
    <row r="15" spans="1:13" ht="15" customHeight="1" x14ac:dyDescent="0.25">
      <c r="E15" s="30"/>
      <c r="M15" s="32"/>
    </row>
    <row r="16" spans="1:13" ht="15" customHeight="1" x14ac:dyDescent="0.25">
      <c r="A16" s="38" t="s">
        <v>13</v>
      </c>
      <c r="B16" s="70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Реброва</v>
      </c>
      <c r="C16" s="69"/>
      <c r="D16" s="26">
        <v>6</v>
      </c>
      <c r="E16" s="31"/>
      <c r="M16" s="32"/>
    </row>
    <row r="17" spans="1:13" ht="15" customHeight="1" x14ac:dyDescent="0.25">
      <c r="A17" s="38">
        <v>3</v>
      </c>
      <c r="M17" s="32"/>
    </row>
    <row r="20" spans="1:13" ht="15" customHeight="1" x14ac:dyDescent="0.25">
      <c r="B20" s="70" t="str">
        <f ca="1">IF(ISBLANK(D4),"",IF(D4&gt;D8,B8,B4))</f>
        <v>Иванова</v>
      </c>
      <c r="C20" s="69"/>
      <c r="D20" s="26">
        <v>8</v>
      </c>
      <c r="E20" s="28"/>
      <c r="F20" s="71"/>
      <c r="G20" s="71"/>
    </row>
    <row r="21" spans="1:13" ht="15" customHeight="1" x14ac:dyDescent="0.25">
      <c r="E21" s="29"/>
    </row>
    <row r="22" spans="1:13" ht="15" customHeight="1" x14ac:dyDescent="0.25">
      <c r="C22" s="33" t="s">
        <v>11</v>
      </c>
      <c r="D22" s="27">
        <v>2</v>
      </c>
      <c r="E22" s="30"/>
      <c r="F22" s="68" t="str">
        <f ca="1">IF(ISBLANK(D20),"",IF(D20&gt;D24,B20,B24))</f>
        <v>Реброва</v>
      </c>
      <c r="G22" s="70"/>
    </row>
    <row r="23" spans="1:13" ht="15" customHeight="1" x14ac:dyDescent="0.25">
      <c r="E23" s="30"/>
    </row>
    <row r="24" spans="1:13" ht="15" customHeight="1" x14ac:dyDescent="0.25">
      <c r="B24" s="70" t="str">
        <f ca="1">IF(ISBLANK(D12),"",IF(D12&gt;D16,B16,B12))</f>
        <v>Реброва</v>
      </c>
      <c r="C24" s="69"/>
      <c r="D24" s="26">
        <v>13</v>
      </c>
      <c r="E24" s="31"/>
    </row>
  </sheetData>
  <mergeCells count="12">
    <mergeCell ref="B1:K1"/>
    <mergeCell ref="B4:C4"/>
    <mergeCell ref="F6:G6"/>
    <mergeCell ref="B8:C8"/>
    <mergeCell ref="J10:K10"/>
    <mergeCell ref="F22:G22"/>
    <mergeCell ref="B24:C24"/>
    <mergeCell ref="B20:C20"/>
    <mergeCell ref="F20:G20"/>
    <mergeCell ref="B12:C12"/>
    <mergeCell ref="F14:G14"/>
    <mergeCell ref="B16:C16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B67"/>
  <sheetViews>
    <sheetView topLeftCell="K7" workbookViewId="0">
      <selection activeCell="L28" sqref="L28:S43"/>
    </sheetView>
  </sheetViews>
  <sheetFormatPr defaultRowHeight="15" x14ac:dyDescent="0.25"/>
  <cols>
    <col min="9" max="10" width="9.140625" style="7"/>
    <col min="16" max="18" width="9.140625" customWidth="1"/>
  </cols>
  <sheetData>
    <row r="1" spans="1:28" x14ac:dyDescent="0.25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 x14ac:dyDescent="0.25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 x14ac:dyDescent="0.25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 x14ac:dyDescent="0.25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 x14ac:dyDescent="0.25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 x14ac:dyDescent="0.25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 x14ac:dyDescent="0.25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 x14ac:dyDescent="0.25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 x14ac:dyDescent="0.25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 x14ac:dyDescent="0.25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 x14ac:dyDescent="0.25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 x14ac:dyDescent="0.25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 x14ac:dyDescent="0.25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 x14ac:dyDescent="0.25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 x14ac:dyDescent="0.25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 x14ac:dyDescent="0.25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 x14ac:dyDescent="0.25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 x14ac:dyDescent="0.25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 x14ac:dyDescent="0.25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 x14ac:dyDescent="0.25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 x14ac:dyDescent="0.25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 x14ac:dyDescent="0.25">
      <c r="I24" s="7" t="e">
        <f>#REF!&amp;#REF!</f>
        <v>#REF!</v>
      </c>
      <c r="J24" s="7" t="e">
        <f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 x14ac:dyDescent="0.25">
      <c r="I25" s="7" t="e">
        <f>#REF!&amp;#REF!</f>
        <v>#REF!</v>
      </c>
      <c r="J25" s="7" t="e">
        <f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 x14ac:dyDescent="0.25">
      <c r="I26" s="7" t="e">
        <f>#REF!&amp;#REF!</f>
        <v>#REF!</v>
      </c>
      <c r="J26" s="7" t="e">
        <f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 x14ac:dyDescent="0.25">
      <c r="I27" s="7" t="e">
        <f>#REF!&amp;#REF!</f>
        <v>#REF!</v>
      </c>
      <c r="J27" s="7" t="e">
        <f>#REF!&amp;#REF!</f>
        <v>#REF!</v>
      </c>
    </row>
    <row r="28" spans="9:28" x14ac:dyDescent="0.25">
      <c r="I28" s="7" t="e">
        <f>#REF!&amp;#REF!</f>
        <v>#REF!</v>
      </c>
      <c r="J28" s="7" t="e">
        <f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 x14ac:dyDescent="0.25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 x14ac:dyDescent="0.25">
      <c r="I30" s="7" t="e">
        <f>#REF!&amp;#REF!</f>
        <v>#REF!</v>
      </c>
      <c r="J30" s="7" t="e">
        <f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 x14ac:dyDescent="0.25">
      <c r="I31" s="7" t="e">
        <f>#REF!&amp;#REF!</f>
        <v>#REF!</v>
      </c>
      <c r="J31" s="7" t="e">
        <f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 x14ac:dyDescent="0.25">
      <c r="I32" s="7" t="e">
        <f>#REF!&amp;#REF!</f>
        <v>#REF!</v>
      </c>
      <c r="J32" s="7" t="e">
        <f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 x14ac:dyDescent="0.25">
      <c r="I33" s="7" t="e">
        <f>#REF!&amp;#REF!</f>
        <v>#REF!</v>
      </c>
      <c r="J33" s="7" t="e">
        <f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 x14ac:dyDescent="0.25">
      <c r="I34" s="7" t="e">
        <f>#REF!&amp;#REF!</f>
        <v>#REF!</v>
      </c>
      <c r="J34" s="7" t="e">
        <f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 x14ac:dyDescent="0.25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 x14ac:dyDescent="0.25">
      <c r="I36" s="7" t="e">
        <f>#REF!&amp;#REF!</f>
        <v>#REF!</v>
      </c>
      <c r="J36" s="7" t="e">
        <f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 x14ac:dyDescent="0.25">
      <c r="I37" s="7" t="e">
        <f>#REF!&amp;#REF!</f>
        <v>#REF!</v>
      </c>
      <c r="J37" s="7" t="e">
        <f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 x14ac:dyDescent="0.25">
      <c r="I38" s="7" t="e">
        <f>#REF!&amp;#REF!</f>
        <v>#REF!</v>
      </c>
      <c r="J38" s="7" t="e">
        <f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 x14ac:dyDescent="0.25">
      <c r="I39" s="7" t="e">
        <f>#REF!&amp;#REF!</f>
        <v>#REF!</v>
      </c>
      <c r="J39" s="7" t="e">
        <f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 x14ac:dyDescent="0.25">
      <c r="I40" s="7" t="e">
        <f>#REF!&amp;#REF!</f>
        <v>#REF!</v>
      </c>
      <c r="J40" s="7" t="e">
        <f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 x14ac:dyDescent="0.25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 x14ac:dyDescent="0.25">
      <c r="I42" s="7" t="e">
        <f>#REF!&amp;#REF!</f>
        <v>#REF!</v>
      </c>
      <c r="J42" s="7" t="e">
        <f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 x14ac:dyDescent="0.25">
      <c r="I43" s="7" t="e">
        <f>#REF!&amp;#REF!</f>
        <v>#REF!</v>
      </c>
      <c r="J43" s="7" t="e">
        <f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 x14ac:dyDescent="0.25">
      <c r="I44" s="7" t="e">
        <f>#REF!&amp;#REF!</f>
        <v>#REF!</v>
      </c>
      <c r="J44" s="7" t="e">
        <f>#REF!&amp;#REF!</f>
        <v>#REF!</v>
      </c>
    </row>
    <row r="45" spans="9:19" x14ac:dyDescent="0.25">
      <c r="I45" s="7" t="e">
        <f>#REF!&amp;#REF!</f>
        <v>#REF!</v>
      </c>
      <c r="J45" s="7" t="e">
        <f>#REF!&amp;#REF!</f>
        <v>#REF!</v>
      </c>
    </row>
    <row r="46" spans="9:19" x14ac:dyDescent="0.25">
      <c r="I46" s="7" t="e">
        <f>#REF!&amp;#REF!</f>
        <v>#REF!</v>
      </c>
      <c r="J46" s="7" t="e">
        <f>#REF!&amp;#REF!</f>
        <v>#REF!</v>
      </c>
    </row>
    <row r="48" spans="9:19" x14ac:dyDescent="0.25">
      <c r="I48" s="7" t="e">
        <f>#REF!&amp;#REF!</f>
        <v>#REF!</v>
      </c>
      <c r="J48" s="7" t="e">
        <f>#REF!&amp;#REF!</f>
        <v>#REF!</v>
      </c>
    </row>
    <row r="49" spans="9:10" x14ac:dyDescent="0.25">
      <c r="I49" s="7" t="e">
        <f>#REF!&amp;#REF!</f>
        <v>#REF!</v>
      </c>
      <c r="J49" s="7" t="e">
        <f>#REF!&amp;#REF!</f>
        <v>#REF!</v>
      </c>
    </row>
    <row r="50" spans="9:10" x14ac:dyDescent="0.25">
      <c r="I50" s="7" t="e">
        <f>#REF!&amp;#REF!</f>
        <v>#REF!</v>
      </c>
      <c r="J50" s="7" t="e">
        <f>#REF!&amp;#REF!</f>
        <v>#REF!</v>
      </c>
    </row>
    <row r="51" spans="9:10" x14ac:dyDescent="0.25">
      <c r="I51" s="7" t="e">
        <f>#REF!&amp;#REF!</f>
        <v>#REF!</v>
      </c>
      <c r="J51" s="7" t="e">
        <f>#REF!&amp;#REF!</f>
        <v>#REF!</v>
      </c>
    </row>
    <row r="52" spans="9:10" x14ac:dyDescent="0.25">
      <c r="I52" s="7" t="e">
        <f>#REF!&amp;#REF!</f>
        <v>#REF!</v>
      </c>
      <c r="J52" s="7" t="e">
        <f>#REF!&amp;#REF!</f>
        <v>#REF!</v>
      </c>
    </row>
    <row r="54" spans="9:10" x14ac:dyDescent="0.25">
      <c r="I54" s="7" t="e">
        <f>#REF!&amp;#REF!</f>
        <v>#REF!</v>
      </c>
      <c r="J54" s="7" t="e">
        <f>#REF!&amp;#REF!</f>
        <v>#REF!</v>
      </c>
    </row>
    <row r="55" spans="9:10" x14ac:dyDescent="0.25">
      <c r="I55" s="7" t="e">
        <f>#REF!&amp;#REF!</f>
        <v>#REF!</v>
      </c>
      <c r="J55" s="7" t="e">
        <f>#REF!&amp;#REF!</f>
        <v>#REF!</v>
      </c>
    </row>
    <row r="56" spans="9:10" x14ac:dyDescent="0.25">
      <c r="I56" s="7" t="e">
        <f>#REF!&amp;#REF!</f>
        <v>#REF!</v>
      </c>
      <c r="J56" s="7" t="e">
        <f>#REF!&amp;#REF!</f>
        <v>#REF!</v>
      </c>
    </row>
    <row r="57" spans="9:10" x14ac:dyDescent="0.25">
      <c r="I57" s="7" t="e">
        <f>#REF!&amp;#REF!</f>
        <v>#REF!</v>
      </c>
      <c r="J57" s="7" t="e">
        <f>#REF!&amp;#REF!</f>
        <v>#REF!</v>
      </c>
    </row>
    <row r="58" spans="9:10" x14ac:dyDescent="0.25">
      <c r="I58" s="7" t="e">
        <f>#REF!&amp;#REF!</f>
        <v>#REF!</v>
      </c>
      <c r="J58" s="7" t="e">
        <f>#REF!&amp;#REF!</f>
        <v>#REF!</v>
      </c>
    </row>
    <row r="60" spans="9:10" x14ac:dyDescent="0.25">
      <c r="I60" s="7" t="e">
        <f>#REF!&amp;#REF!</f>
        <v>#REF!</v>
      </c>
      <c r="J60" s="7" t="e">
        <f>#REF!&amp;#REF!</f>
        <v>#REF!</v>
      </c>
    </row>
    <row r="61" spans="9:10" x14ac:dyDescent="0.25">
      <c r="I61" s="7" t="e">
        <f>#REF!&amp;#REF!</f>
        <v>#REF!</v>
      </c>
      <c r="J61" s="7" t="e">
        <f>#REF!&amp;#REF!</f>
        <v>#REF!</v>
      </c>
    </row>
    <row r="62" spans="9:10" x14ac:dyDescent="0.25">
      <c r="I62" s="7" t="e">
        <f>#REF!&amp;#REF!</f>
        <v>#REF!</v>
      </c>
      <c r="J62" s="7" t="e">
        <f>#REF!&amp;#REF!</f>
        <v>#REF!</v>
      </c>
    </row>
    <row r="63" spans="9:10" x14ac:dyDescent="0.25">
      <c r="I63" s="7" t="e">
        <f>#REF!&amp;#REF!</f>
        <v>#REF!</v>
      </c>
      <c r="J63" s="7" t="e">
        <f>#REF!&amp;#REF!</f>
        <v>#REF!</v>
      </c>
    </row>
    <row r="67" spans="12:12" x14ac:dyDescent="0.25">
      <c r="L67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</vt:lpstr>
      <vt:lpstr>Б</vt:lpstr>
      <vt:lpstr>Куьок А</vt:lpstr>
      <vt:lpstr>Кубок Б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Master</cp:lastModifiedBy>
  <cp:lastPrinted>2009-06-14T06:20:52Z</cp:lastPrinted>
  <dcterms:created xsi:type="dcterms:W3CDTF">2009-05-19T09:37:33Z</dcterms:created>
  <dcterms:modified xsi:type="dcterms:W3CDTF">2023-06-25T15:50:43Z</dcterms:modified>
</cp:coreProperties>
</file>