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Flash\Петанк\2021\"/>
    </mc:Choice>
  </mc:AlternateContent>
  <bookViews>
    <workbookView xWindow="0" yWindow="0" windowWidth="20490" windowHeight="7095" firstSheet="1" activeTab="5"/>
  </bookViews>
  <sheets>
    <sheet name="Группа на 4 (А)" sheetId="41" r:id="rId1"/>
    <sheet name="Группа на 4 (В)" sheetId="39" r:id="rId2"/>
    <sheet name="Группа на 4 (С)" sheetId="40" r:id="rId3"/>
    <sheet name="Группа на 4 (D)" sheetId="15" r:id="rId4"/>
    <sheet name="Плей офф 8 (А)" sheetId="42" r:id="rId5"/>
    <sheet name="Плей офф 8 (В)" sheetId="20" r:id="rId6"/>
    <sheet name="Служебный лист" sheetId="4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42" l="1"/>
  <c r="J26" i="42" s="1"/>
  <c r="F22" i="42"/>
  <c r="B40" i="42" s="1"/>
  <c r="F38" i="42" s="1"/>
  <c r="F14" i="42"/>
  <c r="B36" i="42" s="1"/>
  <c r="F6" i="42"/>
  <c r="J10" i="42" s="1"/>
  <c r="N18" i="42" s="1"/>
  <c r="F10" i="41"/>
  <c r="H16" i="41"/>
  <c r="H10" i="41"/>
  <c r="C20" i="41"/>
  <c r="G10" i="41"/>
  <c r="I25" i="4" l="1"/>
  <c r="Q5" i="4" s="1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E8" i="4"/>
  <c r="F8" i="4"/>
  <c r="G8" i="4"/>
  <c r="H8" i="4"/>
  <c r="H1" i="4"/>
  <c r="H2" i="4"/>
  <c r="H3" i="4"/>
  <c r="H4" i="4"/>
  <c r="H5" i="4"/>
  <c r="H6" i="4"/>
  <c r="AB6" i="4" s="1"/>
  <c r="H7" i="4"/>
  <c r="V8" i="4"/>
  <c r="A7" i="4"/>
  <c r="B7" i="4"/>
  <c r="C7" i="4"/>
  <c r="D7" i="4"/>
  <c r="X7" i="4" s="1"/>
  <c r="E7" i="4"/>
  <c r="F7" i="4"/>
  <c r="G7" i="4"/>
  <c r="F2" i="4"/>
  <c r="G2" i="4"/>
  <c r="R2" i="4" s="1"/>
  <c r="F3" i="4"/>
  <c r="G3" i="4"/>
  <c r="F4" i="4"/>
  <c r="G4" i="4"/>
  <c r="F5" i="4"/>
  <c r="G5" i="4"/>
  <c r="F6" i="4"/>
  <c r="G6" i="4"/>
  <c r="G1" i="4"/>
  <c r="F6" i="20"/>
  <c r="B36" i="20" s="1"/>
  <c r="J10" i="20"/>
  <c r="F14" i="20"/>
  <c r="N18" i="20"/>
  <c r="F22" i="20"/>
  <c r="B40" i="20" s="1"/>
  <c r="F38" i="20" s="1"/>
  <c r="J26" i="20"/>
  <c r="A6" i="4"/>
  <c r="B6" i="4"/>
  <c r="V6" i="4" s="1"/>
  <c r="C6" i="4"/>
  <c r="D6" i="4"/>
  <c r="E6" i="4"/>
  <c r="F1" i="4"/>
  <c r="A5" i="4"/>
  <c r="B5" i="4"/>
  <c r="C5" i="4"/>
  <c r="D5" i="4"/>
  <c r="E5" i="4"/>
  <c r="E1" i="4"/>
  <c r="Y1" i="4" s="1"/>
  <c r="E2" i="4"/>
  <c r="E3" i="4"/>
  <c r="E4" i="4"/>
  <c r="A4" i="4"/>
  <c r="L4" i="4" s="1"/>
  <c r="B4" i="4"/>
  <c r="C4" i="4"/>
  <c r="D4" i="4"/>
  <c r="D1" i="4"/>
  <c r="X1" i="4" s="1"/>
  <c r="D2" i="4"/>
  <c r="D3" i="4"/>
  <c r="Z5" i="4"/>
  <c r="A2" i="4"/>
  <c r="B2" i="4"/>
  <c r="C2" i="4"/>
  <c r="A3" i="4"/>
  <c r="B3" i="4"/>
  <c r="C3" i="4"/>
  <c r="W3" i="4" s="1"/>
  <c r="C1" i="4"/>
  <c r="A1" i="4"/>
  <c r="B1" i="4"/>
  <c r="V1" i="4" s="1"/>
  <c r="G4" i="15"/>
  <c r="F8" i="41"/>
  <c r="H21" i="41"/>
  <c r="H16" i="40"/>
  <c r="G8" i="40"/>
  <c r="H21" i="39"/>
  <c r="V21" i="4"/>
  <c r="H17" i="40"/>
  <c r="H4" i="15"/>
  <c r="G4" i="40"/>
  <c r="C16" i="41"/>
  <c r="H11" i="41"/>
  <c r="X11" i="4"/>
  <c r="X24" i="4"/>
  <c r="G10" i="15"/>
  <c r="H20" i="41"/>
  <c r="C20" i="39"/>
  <c r="F6" i="41"/>
  <c r="H25" i="40"/>
  <c r="C16" i="40"/>
  <c r="I6" i="40"/>
  <c r="G4" i="41"/>
  <c r="R14" i="4"/>
  <c r="I4" i="40"/>
  <c r="H4" i="39"/>
  <c r="V11" i="4"/>
  <c r="H25" i="39"/>
  <c r="V12" i="4"/>
  <c r="H16" i="39"/>
  <c r="C25" i="39"/>
  <c r="W16" i="4"/>
  <c r="F11" i="41"/>
  <c r="AB21" i="4"/>
  <c r="Y11" i="4"/>
  <c r="I4" i="41"/>
  <c r="G8" i="41"/>
  <c r="V26" i="4"/>
  <c r="Z19" i="4"/>
  <c r="G8" i="15"/>
  <c r="X23" i="4"/>
  <c r="H24" i="39"/>
  <c r="C17" i="15"/>
  <c r="Y12" i="4"/>
  <c r="F6" i="15"/>
  <c r="H4" i="41"/>
  <c r="I8" i="40"/>
  <c r="H10" i="39"/>
  <c r="F6" i="40"/>
  <c r="AB22" i="4"/>
  <c r="H20" i="40"/>
  <c r="H10" i="40"/>
  <c r="C20" i="40"/>
  <c r="C24" i="39"/>
  <c r="I8" i="41"/>
  <c r="I6" i="41"/>
  <c r="H24" i="40"/>
  <c r="H4" i="40"/>
  <c r="I8" i="15"/>
  <c r="C21" i="41"/>
  <c r="C21" i="39"/>
  <c r="C21" i="40"/>
  <c r="C16" i="15"/>
  <c r="I6" i="39"/>
  <c r="H21" i="40"/>
  <c r="R13" i="4"/>
  <c r="C17" i="39"/>
  <c r="H25" i="15"/>
  <c r="F8" i="40"/>
  <c r="F10" i="15"/>
  <c r="I6" i="15"/>
  <c r="F8" i="15"/>
  <c r="C21" i="15"/>
  <c r="H6" i="41"/>
  <c r="C24" i="40"/>
  <c r="F10" i="40"/>
  <c r="H20" i="39"/>
  <c r="X12" i="4"/>
  <c r="H6" i="40"/>
  <c r="C24" i="15"/>
  <c r="I4" i="39"/>
  <c r="G4" i="39"/>
  <c r="Q19" i="4"/>
  <c r="C10" i="15"/>
  <c r="H17" i="39"/>
  <c r="Z20" i="4"/>
  <c r="V22" i="4"/>
  <c r="G10" i="40"/>
  <c r="H6" i="39"/>
  <c r="G10" i="39"/>
  <c r="H6" i="15"/>
  <c r="F6" i="39"/>
  <c r="F8" i="39"/>
  <c r="I4" i="15"/>
  <c r="W15" i="4"/>
  <c r="G8" i="39"/>
  <c r="H17" i="15"/>
  <c r="Q20" i="4"/>
  <c r="H21" i="15"/>
  <c r="C17" i="40"/>
  <c r="L18" i="4"/>
  <c r="H17" i="41"/>
  <c r="F10" i="39"/>
  <c r="V25" i="4"/>
  <c r="L17" i="4"/>
  <c r="H24" i="41"/>
  <c r="G11" i="41"/>
  <c r="H10" i="15"/>
  <c r="C17" i="41"/>
  <c r="C25" i="15"/>
  <c r="C16" i="39"/>
  <c r="I8" i="39"/>
  <c r="H16" i="15"/>
  <c r="H24" i="15"/>
  <c r="Q2" i="4" l="1"/>
  <c r="O8" i="4"/>
  <c r="N7" i="4"/>
  <c r="P5" i="4"/>
  <c r="O5" i="4"/>
  <c r="Y2" i="4"/>
  <c r="K11" i="41"/>
  <c r="J10" i="41"/>
  <c r="X2" i="4"/>
  <c r="X5" i="4"/>
  <c r="AA7" i="4"/>
  <c r="V2" i="4"/>
  <c r="N6" i="4"/>
  <c r="AB2" i="4"/>
  <c r="S4" i="4"/>
  <c r="AB1" i="4"/>
  <c r="P8" i="4"/>
  <c r="W2" i="4"/>
  <c r="N1" i="4"/>
  <c r="W1" i="4"/>
  <c r="N3" i="4"/>
  <c r="M3" i="4"/>
  <c r="L3" i="4"/>
  <c r="N2" i="4"/>
  <c r="M2" i="4"/>
  <c r="L2" i="4"/>
  <c r="V4" i="4"/>
  <c r="O4" i="4"/>
  <c r="P3" i="4"/>
  <c r="P4" i="4"/>
  <c r="L5" i="4"/>
  <c r="O6" i="4"/>
  <c r="Q1" i="4"/>
  <c r="U4" i="4"/>
  <c r="O2" i="4"/>
  <c r="Y5" i="4"/>
  <c r="U5" i="4"/>
  <c r="W6" i="4"/>
  <c r="Z1" i="4"/>
  <c r="Z4" i="4"/>
  <c r="R6" i="4"/>
  <c r="R7" i="4"/>
  <c r="R5" i="4"/>
  <c r="AA6" i="4"/>
  <c r="U8" i="4"/>
  <c r="S3" i="4"/>
  <c r="R1" i="4"/>
  <c r="S7" i="4"/>
  <c r="W7" i="4"/>
  <c r="AA4" i="4"/>
  <c r="O7" i="4"/>
  <c r="Z8" i="4"/>
  <c r="Y8" i="4"/>
  <c r="AB5" i="4"/>
  <c r="S2" i="4"/>
  <c r="S5" i="4"/>
  <c r="Q8" i="4"/>
  <c r="AB4" i="4"/>
  <c r="S8" i="4"/>
  <c r="U3" i="4"/>
  <c r="U2" i="4"/>
  <c r="V3" i="4"/>
  <c r="U1" i="4"/>
  <c r="L1" i="4"/>
  <c r="M1" i="4"/>
  <c r="X4" i="4"/>
  <c r="O1" i="4"/>
  <c r="N4" i="4"/>
  <c r="M4" i="4"/>
  <c r="P1" i="4"/>
  <c r="M5" i="4"/>
  <c r="P2" i="4"/>
  <c r="N5" i="4"/>
  <c r="Q4" i="4"/>
  <c r="Q6" i="4"/>
  <c r="M6" i="4"/>
  <c r="Q3" i="4"/>
  <c r="P6" i="4"/>
  <c r="L6" i="4"/>
  <c r="W4" i="4"/>
  <c r="X3" i="4"/>
  <c r="O3" i="4"/>
  <c r="V5" i="4"/>
  <c r="Y3" i="4"/>
  <c r="W5" i="4"/>
  <c r="Y4" i="4"/>
  <c r="Y6" i="4"/>
  <c r="U6" i="4"/>
  <c r="Z3" i="4"/>
  <c r="X6" i="4"/>
  <c r="Z6" i="4"/>
  <c r="Z2" i="4"/>
  <c r="R4" i="4"/>
  <c r="L7" i="4"/>
  <c r="P7" i="4"/>
  <c r="V7" i="4"/>
  <c r="Z7" i="4"/>
  <c r="R3" i="4"/>
  <c r="U7" i="4"/>
  <c r="Y7" i="4"/>
  <c r="AA2" i="4"/>
  <c r="AA5" i="4"/>
  <c r="AA1" i="4"/>
  <c r="AA3" i="4"/>
  <c r="Q7" i="4"/>
  <c r="M7" i="4"/>
  <c r="X8" i="4"/>
  <c r="AB8" i="4"/>
  <c r="W8" i="4"/>
  <c r="AA8" i="4"/>
  <c r="AB3" i="4"/>
  <c r="AB7" i="4"/>
  <c r="S6" i="4"/>
  <c r="L8" i="4"/>
  <c r="S1" i="4"/>
  <c r="N8" i="4"/>
  <c r="M8" i="4"/>
  <c r="R8" i="4"/>
  <c r="Q36" i="4"/>
  <c r="Q37" i="4"/>
  <c r="Q13" i="4" l="1"/>
  <c r="H11" i="15"/>
  <c r="U13" i="4"/>
  <c r="AA14" i="4"/>
  <c r="O16" i="4"/>
  <c r="G5" i="15"/>
  <c r="M18" i="4"/>
  <c r="AB26" i="4"/>
  <c r="P12" i="4"/>
  <c r="Y15" i="4"/>
  <c r="U20" i="4"/>
  <c r="AA20" i="4"/>
  <c r="Q26" i="4"/>
  <c r="O18" i="4"/>
  <c r="I7" i="15"/>
  <c r="L26" i="4"/>
  <c r="Z21" i="4"/>
  <c r="Z15" i="4"/>
  <c r="X26" i="4"/>
  <c r="O15" i="4"/>
  <c r="X21" i="4"/>
  <c r="P25" i="4"/>
  <c r="W21" i="4"/>
  <c r="Q25" i="4"/>
  <c r="R16" i="4"/>
  <c r="N20" i="4"/>
  <c r="Q17" i="4"/>
  <c r="Y14" i="4"/>
  <c r="I7" i="39"/>
  <c r="AB12" i="4"/>
  <c r="M14" i="4"/>
  <c r="P13" i="4"/>
  <c r="L14" i="4"/>
  <c r="G11" i="40"/>
  <c r="C25" i="41"/>
  <c r="N13" i="4"/>
  <c r="Q24" i="4"/>
  <c r="S15" i="4"/>
  <c r="G5" i="39"/>
  <c r="AB16" i="4"/>
  <c r="V23" i="4"/>
  <c r="L24" i="4"/>
  <c r="N19" i="4"/>
  <c r="G11" i="15"/>
  <c r="U12" i="4"/>
  <c r="U14" i="4"/>
  <c r="V15" i="4"/>
  <c r="AA12" i="4"/>
  <c r="N18" i="4"/>
  <c r="W11" i="4"/>
  <c r="U16" i="4"/>
  <c r="M11" i="4"/>
  <c r="R17" i="4"/>
  <c r="P19" i="4"/>
  <c r="I9" i="39"/>
  <c r="Y16" i="4"/>
  <c r="AA18" i="4"/>
  <c r="R26" i="4"/>
  <c r="F11" i="39"/>
  <c r="Z22" i="4"/>
  <c r="P11" i="4"/>
  <c r="H5" i="39"/>
  <c r="I5" i="15"/>
  <c r="X18" i="4"/>
  <c r="V14" i="4"/>
  <c r="Z14" i="4"/>
  <c r="U22" i="4"/>
  <c r="Y24" i="4"/>
  <c r="G9" i="40"/>
  <c r="X20" i="4"/>
  <c r="H25" i="41"/>
  <c r="Z16" i="4"/>
  <c r="L11" i="4"/>
  <c r="Y18" i="4"/>
  <c r="O20" i="4"/>
  <c r="W23" i="4"/>
  <c r="AB20" i="4"/>
  <c r="I9" i="41"/>
  <c r="R12" i="4"/>
  <c r="F7" i="39"/>
  <c r="C20" i="15"/>
  <c r="N16" i="4"/>
  <c r="AA16" i="4"/>
  <c r="N21" i="4"/>
  <c r="AB25" i="4"/>
  <c r="N22" i="4"/>
  <c r="F9" i="40"/>
  <c r="O14" i="4"/>
  <c r="AA15" i="4"/>
  <c r="X16" i="4"/>
  <c r="Z25" i="4"/>
  <c r="H5" i="41"/>
  <c r="U26" i="4"/>
  <c r="W25" i="4"/>
  <c r="H5" i="15"/>
  <c r="L15" i="4"/>
  <c r="R15" i="4"/>
  <c r="X22" i="4"/>
  <c r="L21" i="4"/>
  <c r="V24" i="4"/>
  <c r="Q14" i="4"/>
  <c r="AA17" i="4"/>
  <c r="AB13" i="4"/>
  <c r="I9" i="15"/>
  <c r="U21" i="4"/>
  <c r="L16" i="4"/>
  <c r="U19" i="4"/>
  <c r="AB11" i="4"/>
  <c r="I5" i="40"/>
  <c r="Y17" i="4"/>
  <c r="Z18" i="4"/>
  <c r="S23" i="4"/>
  <c r="Q22" i="4"/>
  <c r="F11" i="15"/>
  <c r="AB15" i="4"/>
  <c r="X15" i="4"/>
  <c r="R23" i="4"/>
  <c r="Q12" i="4"/>
  <c r="U23" i="4"/>
  <c r="W24" i="4"/>
  <c r="S20" i="4"/>
  <c r="N15" i="4"/>
  <c r="H7" i="41"/>
  <c r="Q16" i="4"/>
  <c r="H11" i="39"/>
  <c r="AA22" i="4"/>
  <c r="O25" i="4"/>
  <c r="H7" i="15"/>
  <c r="M16" i="4"/>
  <c r="S18" i="4"/>
  <c r="V17" i="4"/>
  <c r="Y25" i="4"/>
  <c r="O21" i="4"/>
  <c r="V20" i="4"/>
  <c r="N26" i="4"/>
  <c r="L19" i="4"/>
  <c r="C24" i="41"/>
  <c r="L22" i="4"/>
  <c r="W14" i="4"/>
  <c r="S21" i="4"/>
  <c r="U11" i="4"/>
  <c r="L25" i="4"/>
  <c r="R18" i="4"/>
  <c r="X25" i="4"/>
  <c r="F7" i="15"/>
  <c r="AA23" i="4"/>
  <c r="AB17" i="4"/>
  <c r="Z11" i="4"/>
  <c r="V19" i="4"/>
  <c r="Z17" i="4"/>
  <c r="L12" i="4"/>
  <c r="I9" i="40"/>
  <c r="M26" i="4"/>
  <c r="P20" i="4"/>
  <c r="F9" i="39"/>
  <c r="S17" i="4"/>
  <c r="V18" i="4"/>
  <c r="O24" i="4"/>
  <c r="O11" i="4"/>
  <c r="N23" i="4"/>
  <c r="G11" i="39"/>
  <c r="S22" i="4"/>
  <c r="AA11" i="4"/>
  <c r="M12" i="4"/>
  <c r="O23" i="4"/>
  <c r="V13" i="4"/>
  <c r="G9" i="41"/>
  <c r="Q15" i="4"/>
  <c r="F7" i="41"/>
  <c r="U15" i="4"/>
  <c r="U24" i="4"/>
  <c r="Y21" i="4"/>
  <c r="P24" i="4"/>
  <c r="S14" i="4"/>
  <c r="M25" i="4"/>
  <c r="P17" i="4"/>
  <c r="AA21" i="4"/>
  <c r="P15" i="4"/>
  <c r="AA19" i="4"/>
  <c r="X14" i="4"/>
  <c r="S26" i="4"/>
  <c r="N24" i="4"/>
  <c r="P16" i="4"/>
  <c r="N11" i="4"/>
  <c r="M23" i="4"/>
  <c r="O19" i="4"/>
  <c r="S25" i="4"/>
  <c r="F9" i="15"/>
  <c r="G9" i="39"/>
  <c r="P23" i="4"/>
  <c r="G5" i="40"/>
  <c r="I7" i="41"/>
  <c r="M13" i="4"/>
  <c r="N14" i="4"/>
  <c r="W12" i="4"/>
  <c r="Y23" i="4"/>
  <c r="S13" i="4"/>
  <c r="L13" i="4"/>
  <c r="F11" i="40"/>
  <c r="L23" i="4"/>
  <c r="M19" i="4"/>
  <c r="P18" i="4"/>
  <c r="L20" i="4"/>
  <c r="W18" i="4"/>
  <c r="H5" i="40"/>
  <c r="AA24" i="4"/>
  <c r="W13" i="4"/>
  <c r="S11" i="4"/>
  <c r="S12" i="4"/>
  <c r="N17" i="4"/>
  <c r="Q18" i="4"/>
  <c r="Y13" i="4"/>
  <c r="AA25" i="4"/>
  <c r="Z24" i="4"/>
  <c r="Y20" i="4"/>
  <c r="R25" i="4"/>
  <c r="Q21" i="4"/>
  <c r="S19" i="4"/>
  <c r="AB14" i="4"/>
  <c r="F9" i="41"/>
  <c r="H20" i="15"/>
  <c r="AB23" i="4"/>
  <c r="M24" i="4"/>
  <c r="W22" i="4"/>
  <c r="M21" i="4"/>
  <c r="S24" i="4"/>
  <c r="G9" i="15"/>
  <c r="P14" i="4"/>
  <c r="C25" i="40"/>
  <c r="Y22" i="4"/>
  <c r="AA13" i="4"/>
  <c r="R22" i="4"/>
  <c r="H7" i="40"/>
  <c r="I7" i="40"/>
  <c r="R11" i="4"/>
  <c r="P22" i="4"/>
  <c r="W20" i="4"/>
  <c r="W26" i="4"/>
  <c r="AA26" i="4"/>
  <c r="Z23" i="4"/>
  <c r="Y19" i="4"/>
  <c r="N25" i="4"/>
  <c r="R19" i="4"/>
  <c r="M20" i="4"/>
  <c r="R24" i="4"/>
  <c r="S16" i="4"/>
  <c r="AB24" i="4"/>
  <c r="X19" i="4"/>
  <c r="AB18" i="4"/>
  <c r="P21" i="4"/>
  <c r="N12" i="4"/>
  <c r="G5" i="41"/>
  <c r="W17" i="4"/>
  <c r="O22" i="4"/>
  <c r="U25" i="4"/>
  <c r="I5" i="41"/>
  <c r="O13" i="4"/>
  <c r="P26" i="4"/>
  <c r="Z26" i="4"/>
  <c r="V16" i="4"/>
  <c r="R20" i="4"/>
  <c r="U18" i="4"/>
  <c r="AB19" i="4"/>
  <c r="M17" i="4"/>
  <c r="O12" i="4"/>
  <c r="W19" i="4"/>
  <c r="O17" i="4"/>
  <c r="O26" i="4"/>
  <c r="U17" i="4"/>
  <c r="Z12" i="4"/>
  <c r="X17" i="4"/>
  <c r="H11" i="40"/>
  <c r="F7" i="40"/>
  <c r="Y26" i="4"/>
  <c r="I5" i="39"/>
  <c r="R21" i="4"/>
  <c r="Z13" i="4"/>
  <c r="Q11" i="4"/>
  <c r="M22" i="4"/>
  <c r="Q23" i="4"/>
  <c r="H7" i="39"/>
  <c r="X13" i="4"/>
  <c r="M15" i="4"/>
  <c r="M32" i="4" l="1"/>
  <c r="Q40" i="4"/>
  <c r="M39" i="4"/>
  <c r="Q28" i="4"/>
  <c r="R38" i="4"/>
  <c r="J6" i="40"/>
  <c r="K7" i="40"/>
  <c r="L34" i="4"/>
  <c r="O43" i="4"/>
  <c r="O34" i="4"/>
  <c r="O29" i="4"/>
  <c r="M34" i="4"/>
  <c r="L35" i="4"/>
  <c r="R37" i="4"/>
  <c r="P43" i="4"/>
  <c r="O30" i="4"/>
  <c r="O39" i="4"/>
  <c r="J4" i="41"/>
  <c r="K5" i="41"/>
  <c r="N29" i="4"/>
  <c r="P38" i="4"/>
  <c r="S33" i="4"/>
  <c r="R41" i="4"/>
  <c r="M37" i="4"/>
  <c r="R36" i="4"/>
  <c r="N42" i="4"/>
  <c r="P39" i="4"/>
  <c r="R28" i="4"/>
  <c r="R39" i="4"/>
  <c r="R30" i="4"/>
  <c r="P31" i="4"/>
  <c r="S41" i="4"/>
  <c r="M38" i="4"/>
  <c r="M41" i="4"/>
  <c r="K9" i="41"/>
  <c r="J8" i="41"/>
  <c r="S36" i="4"/>
  <c r="Q38" i="4"/>
  <c r="R42" i="4"/>
  <c r="Q35" i="4"/>
  <c r="N34" i="4"/>
  <c r="S29" i="4"/>
  <c r="S28" i="4"/>
  <c r="L37" i="4"/>
  <c r="P35" i="4"/>
  <c r="M36" i="4"/>
  <c r="L40" i="4"/>
  <c r="J10" i="40"/>
  <c r="K11" i="40"/>
  <c r="L30" i="4"/>
  <c r="S30" i="4"/>
  <c r="N31" i="4"/>
  <c r="M30" i="4"/>
  <c r="K5" i="40"/>
  <c r="J4" i="40"/>
  <c r="P40" i="4"/>
  <c r="J8" i="15"/>
  <c r="K9" i="15"/>
  <c r="S42" i="4"/>
  <c r="O36" i="4"/>
  <c r="M40" i="4"/>
  <c r="N28" i="4"/>
  <c r="P33" i="4"/>
  <c r="N41" i="4"/>
  <c r="S43" i="4"/>
  <c r="P32" i="4"/>
  <c r="P34" i="4"/>
  <c r="M42" i="4"/>
  <c r="S31" i="4"/>
  <c r="P41" i="4"/>
  <c r="K7" i="41"/>
  <c r="J6" i="41"/>
  <c r="Q32" i="4"/>
  <c r="O40" i="4"/>
  <c r="M29" i="4"/>
  <c r="S39" i="4"/>
  <c r="N40" i="4"/>
  <c r="O28" i="4"/>
  <c r="O41" i="4"/>
  <c r="S34" i="4"/>
  <c r="K9" i="39"/>
  <c r="J8" i="39"/>
  <c r="P37" i="4"/>
  <c r="M43" i="4"/>
  <c r="L29" i="4"/>
  <c r="K7" i="15"/>
  <c r="J6" i="15"/>
  <c r="R35" i="4"/>
  <c r="L42" i="4"/>
  <c r="S38" i="4"/>
  <c r="L39" i="4"/>
  <c r="L36" i="4"/>
  <c r="N43" i="4"/>
  <c r="O38" i="4"/>
  <c r="S35" i="4"/>
  <c r="M33" i="4"/>
  <c r="O42" i="4"/>
  <c r="Q33" i="4"/>
  <c r="N32" i="4"/>
  <c r="S37" i="4"/>
  <c r="Q29" i="4"/>
  <c r="R40" i="4"/>
  <c r="K11" i="15"/>
  <c r="J10" i="15"/>
  <c r="Q39" i="4"/>
  <c r="S40" i="4"/>
  <c r="L33" i="4"/>
  <c r="Q31" i="4"/>
  <c r="L38" i="4"/>
  <c r="R32" i="4"/>
  <c r="L32" i="4"/>
  <c r="O31" i="4"/>
  <c r="K9" i="40"/>
  <c r="J8" i="40"/>
  <c r="N39" i="4"/>
  <c r="N38" i="4"/>
  <c r="N33" i="4"/>
  <c r="K7" i="39"/>
  <c r="J6" i="39"/>
  <c r="R29" i="4"/>
  <c r="O37" i="4"/>
  <c r="L28" i="4"/>
  <c r="P28" i="4"/>
  <c r="J10" i="39"/>
  <c r="K11" i="39"/>
  <c r="R43" i="4"/>
  <c r="P36" i="4"/>
  <c r="R34" i="4"/>
  <c r="M28" i="4"/>
  <c r="N35" i="4"/>
  <c r="N36" i="4"/>
  <c r="L41" i="4"/>
  <c r="K5" i="39"/>
  <c r="J4" i="39"/>
  <c r="S32" i="4"/>
  <c r="Q41" i="4"/>
  <c r="N30" i="4"/>
  <c r="L31" i="4"/>
  <c r="P30" i="4"/>
  <c r="M31" i="4"/>
  <c r="Q34" i="4"/>
  <c r="N37" i="4"/>
  <c r="R33" i="4"/>
  <c r="Q42" i="4"/>
  <c r="P42" i="4"/>
  <c r="O32" i="4"/>
  <c r="L43" i="4"/>
  <c r="O35" i="4"/>
  <c r="Q43" i="4"/>
  <c r="P29" i="4"/>
  <c r="M35" i="4"/>
  <c r="K5" i="15"/>
  <c r="J4" i="15"/>
  <c r="O33" i="4"/>
  <c r="R31" i="4"/>
  <c r="Q30" i="4"/>
</calcChain>
</file>

<file path=xl/sharedStrings.xml><?xml version="1.0" encoding="utf-8"?>
<sst xmlns="http://schemas.openxmlformats.org/spreadsheetml/2006/main" count="155" uniqueCount="51">
  <si>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</si>
  <si>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</si>
  <si>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</si>
  <si>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</si>
  <si>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</si>
  <si>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</si>
  <si>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</si>
  <si>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</si>
  <si>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</si>
  <si>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</si>
  <si>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23.10.2021 Группа А (триплеты) КУБОК ЮГА-2021</t>
  </si>
  <si>
    <t>23.10.2021 Группа В (триплеты) КУБОК ЮГА-2021</t>
  </si>
  <si>
    <t>23.10.2021 Группа С (триплеты) КУБОК ЮГА-2021</t>
  </si>
  <si>
    <t>23.10.2021 Группа D (триплеты) КУБОК ЮГА-2021</t>
  </si>
  <si>
    <t>23.10.2021 Кубок А (триплеты)  КУБОК ЮГА-2021</t>
  </si>
  <si>
    <t>23.10.2021 Кубок В (триплеты) КУБОК ЮГА-2021</t>
  </si>
  <si>
    <t>НЕТРУДОВЫЕ РЕЗЕРВЫ</t>
  </si>
  <si>
    <t>АЙ-ПЕТРИ</t>
  </si>
  <si>
    <t>БАДДИ</t>
  </si>
  <si>
    <t>ВИКТОРИ</t>
  </si>
  <si>
    <t>CANNELLE</t>
  </si>
  <si>
    <t>НОВИЧОК</t>
  </si>
  <si>
    <t>АВАНТ</t>
  </si>
  <si>
    <t>АФТ</t>
  </si>
  <si>
    <t>ОКСЮМОРОН</t>
  </si>
  <si>
    <t>БАСАЛАЙКА</t>
  </si>
  <si>
    <t>АЛИ-БАБА</t>
  </si>
  <si>
    <t>САЛЮТ</t>
  </si>
  <si>
    <t>СБОРНАЯ СЕРБИИ</t>
  </si>
  <si>
    <t>СТРЕЛОК</t>
  </si>
  <si>
    <t>НОВИЧКИ</t>
  </si>
  <si>
    <t>А1</t>
  </si>
  <si>
    <t>С2</t>
  </si>
  <si>
    <t>D1</t>
  </si>
  <si>
    <t>В2</t>
  </si>
  <si>
    <t>А2</t>
  </si>
  <si>
    <t>С1</t>
  </si>
  <si>
    <t>НЕТР.РЕЗЕРВЫ</t>
  </si>
  <si>
    <t>D2</t>
  </si>
  <si>
    <t>В1</t>
  </si>
  <si>
    <t>СБ.СЕРБИИ</t>
  </si>
  <si>
    <t>А3</t>
  </si>
  <si>
    <t>С4</t>
  </si>
  <si>
    <t>D3</t>
  </si>
  <si>
    <t>В4</t>
  </si>
  <si>
    <t>CANELLE</t>
  </si>
  <si>
    <t>А4</t>
  </si>
  <si>
    <t>С3</t>
  </si>
  <si>
    <t>D4</t>
  </si>
  <si>
    <t>Х</t>
  </si>
  <si>
    <t>В3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</si>
</sst>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#;\-##"/>
    <numFmt numFmtId="165" formatCode="\+##;\-##;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indexed="8"/>
      <name val="Cambria"/>
      <family val="1"/>
      <charset val="204"/>
      <scheme val="major"/>
    </font>
    <font>
      <sz val="18"/>
      <color indexed="8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9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1" xfId="0" applyFont="1" applyBorder="1" applyAlignment="1"/>
    <xf numFmtId="0" fontId="1" fillId="0" borderId="38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N11" sqref="N11"/>
    </sheetView>
  </sheetViews>
  <sheetFormatPr defaultRowHeight="15" x14ac:dyDescent="0.25"/>
  <cols>
    <col min="1" max="1" width="4" style="37" customWidth="1"/>
    <col min="2" max="12" width="10.28515625" customWidth="1"/>
    <col min="13" max="13" width="10.28515625" style="34" customWidth="1"/>
    <col min="14" max="15" width="10.28515625" customWidth="1"/>
  </cols>
  <sheetData>
    <row r="1" spans="1:13" s="43" customFormat="1" ht="59.25" customHeight="1" x14ac:dyDescent="0.35">
      <c r="A1" s="42"/>
      <c r="B1" s="53" t="s">
        <v>10</v>
      </c>
      <c r="C1" s="54"/>
      <c r="D1" s="54"/>
      <c r="E1" s="54"/>
      <c r="F1" s="54"/>
      <c r="G1" s="54"/>
      <c r="H1" s="54"/>
      <c r="I1" s="54"/>
      <c r="J1" s="54"/>
      <c r="K1" s="55"/>
      <c r="M1" s="44"/>
    </row>
    <row r="2" spans="1:13" ht="15.75" thickBot="1" x14ac:dyDescent="0.3"/>
    <row r="3" spans="1:13" ht="30" customHeight="1" thickBot="1" x14ac:dyDescent="0.3">
      <c r="B3" s="36"/>
      <c r="C3" s="56" t="s">
        <v>0</v>
      </c>
      <c r="D3" s="57"/>
      <c r="E3" s="58"/>
      <c r="F3" s="1">
        <v>1</v>
      </c>
      <c r="G3" s="1">
        <v>2</v>
      </c>
      <c r="H3" s="2">
        <v>3</v>
      </c>
      <c r="I3" s="2">
        <v>4</v>
      </c>
      <c r="J3" s="36" t="s">
        <v>1</v>
      </c>
      <c r="K3" s="1" t="s">
        <v>3</v>
      </c>
      <c r="L3" s="20" t="s">
        <v>2</v>
      </c>
    </row>
    <row r="4" spans="1:13" ht="24" customHeight="1" x14ac:dyDescent="0.25">
      <c r="B4" s="59">
        <v>1</v>
      </c>
      <c r="C4" s="61" t="s">
        <v>16</v>
      </c>
      <c r="D4" s="62"/>
      <c r="E4" s="63"/>
      <c r="F4" s="8" t="s">
        <v>7</v>
      </c>
      <c r="G4" s="4" t="str">
        <f ca="1">INDIRECT(ADDRESS(21,6))&amp;":"&amp;INDIRECT(ADDRESS(21,7))</f>
        <v>6:8</v>
      </c>
      <c r="H4" s="4" t="str">
        <f ca="1">INDIRECT(ADDRESS(25,7))&amp;":"&amp;INDIRECT(ADDRESS(25,6))</f>
        <v>4:13</v>
      </c>
      <c r="I4" s="19" t="str">
        <f ca="1">INDIRECT(ADDRESS(16,6))&amp;":"&amp;INDIRECT(ADDRESS(16,7))</f>
        <v>11:8</v>
      </c>
      <c r="J4" s="67">
        <f ca="1">IF(COUNT(F5:I5)=0,"",COUNTIF(F5:I5,"&gt;0")+0.5*COUNTIF(F5:I5,0))</f>
        <v>1</v>
      </c>
      <c r="K4" s="22">
        <v>1</v>
      </c>
      <c r="L4" s="51">
        <v>2</v>
      </c>
    </row>
    <row r="5" spans="1:13" ht="24" customHeight="1" x14ac:dyDescent="0.25">
      <c r="B5" s="60"/>
      <c r="C5" s="64"/>
      <c r="D5" s="65"/>
      <c r="E5" s="66"/>
      <c r="F5" s="12" t="s">
        <v>7</v>
      </c>
      <c r="G5" s="46">
        <f ca="1">IF(LEN(INDIRECT(ADDRESS(ROW()-1, COLUMN())))=1,"",INDIRECT(ADDRESS(21,6))-INDIRECT(ADDRESS(21,7)))</f>
        <v>-2</v>
      </c>
      <c r="H5" s="15">
        <f ca="1">IF(LEN(INDIRECT(ADDRESS(ROW()-1, COLUMN())))=1,"",INDIRECT(ADDRESS(25,7))-INDIRECT(ADDRESS(25,6)))</f>
        <v>-9</v>
      </c>
      <c r="I5" s="47">
        <f ca="1">IF(LEN(INDIRECT(ADDRESS(ROW()-1, COLUMN())))=1,"",INDIRECT(ADDRESS(16,6))-INDIRECT(ADDRESS(16,7)))</f>
        <v>3</v>
      </c>
      <c r="J5" s="68"/>
      <c r="K5" s="15">
        <f ca="1">IF(COUNT(F5:I5)=0,"",SUM(F5:I5))</f>
        <v>-8</v>
      </c>
      <c r="L5" s="52"/>
    </row>
    <row r="6" spans="1:13" ht="24" customHeight="1" x14ac:dyDescent="0.25">
      <c r="B6" s="74">
        <v>2</v>
      </c>
      <c r="C6" s="64" t="s">
        <v>17</v>
      </c>
      <c r="D6" s="65"/>
      <c r="E6" s="66"/>
      <c r="F6" s="10" t="str">
        <f ca="1">INDIRECT(ADDRESS(21,7))&amp;":"&amp;INDIRECT(ADDRESS(21,6))</f>
        <v>8:6</v>
      </c>
      <c r="G6" s="6" t="s">
        <v>7</v>
      </c>
      <c r="H6" s="5" t="str">
        <f ca="1">INDIRECT(ADDRESS(17,6))&amp;":"&amp;INDIRECT(ADDRESS(17,7))</f>
        <v>8:13</v>
      </c>
      <c r="I6" s="9" t="str">
        <f ca="1">INDIRECT(ADDRESS(24,6))&amp;":"&amp;INDIRECT(ADDRESS(24,7))</f>
        <v>10:13</v>
      </c>
      <c r="J6" s="68">
        <f ca="1">IF(COUNT(F7:I7)=0,"",COUNTIF(F7:I7,"&gt;0")+0.5*COUNTIF(F7:I7,0))</f>
        <v>1</v>
      </c>
      <c r="K6" s="15">
        <v>-1</v>
      </c>
      <c r="L6" s="52">
        <v>4</v>
      </c>
    </row>
    <row r="7" spans="1:13" ht="24" customHeight="1" x14ac:dyDescent="0.25">
      <c r="B7" s="60"/>
      <c r="C7" s="64"/>
      <c r="D7" s="65"/>
      <c r="E7" s="66"/>
      <c r="F7" s="48">
        <f ca="1">IF(LEN(INDIRECT(ADDRESS(ROW()-1, COLUMN())))=1,"",INDIRECT(ADDRESS(21,7))-INDIRECT(ADDRESS(21,6)))</f>
        <v>2</v>
      </c>
      <c r="G7" s="13" t="s">
        <v>7</v>
      </c>
      <c r="H7" s="15">
        <f ca="1">IF(LEN(INDIRECT(ADDRESS(ROW()-1, COLUMN())))=1,"",INDIRECT(ADDRESS(17,6))-INDIRECT(ADDRESS(17,7)))</f>
        <v>-5</v>
      </c>
      <c r="I7" s="47">
        <f ca="1">IF(LEN(INDIRECT(ADDRESS(ROW()-1, COLUMN())))=1,"",INDIRECT(ADDRESS(24,6))-INDIRECT(ADDRESS(24,7)))</f>
        <v>-3</v>
      </c>
      <c r="J7" s="68"/>
      <c r="K7" s="15">
        <f ca="1">IF(COUNT(F7:I7)=0,"",SUM(F7:I7))</f>
        <v>-6</v>
      </c>
      <c r="L7" s="52"/>
    </row>
    <row r="8" spans="1:13" ht="24" customHeight="1" x14ac:dyDescent="0.25">
      <c r="B8" s="74">
        <v>3</v>
      </c>
      <c r="C8" s="64" t="s">
        <v>18</v>
      </c>
      <c r="D8" s="65"/>
      <c r="E8" s="66"/>
      <c r="F8" s="10" t="str">
        <f ca="1">INDIRECT(ADDRESS(25,6))&amp;":"&amp;INDIRECT(ADDRESS(25,7))</f>
        <v>13:4</v>
      </c>
      <c r="G8" s="5" t="str">
        <f ca="1">INDIRECT(ADDRESS(17,7))&amp;":"&amp;INDIRECT(ADDRESS(17,6))</f>
        <v>13:8</v>
      </c>
      <c r="H8" s="6" t="s">
        <v>7</v>
      </c>
      <c r="I8" s="9" t="str">
        <f ca="1">INDIRECT(ADDRESS(20,7))&amp;":"&amp;INDIRECT(ADDRESS(20,6))</f>
        <v>13:5</v>
      </c>
      <c r="J8" s="68">
        <f ca="1">IF(COUNT(F9:I9)=0,"",COUNTIF(F9:I9,"&gt;0")+0.5*COUNTIF(F9:I9,0))</f>
        <v>3</v>
      </c>
      <c r="K8" s="15"/>
      <c r="L8" s="52">
        <v>1</v>
      </c>
    </row>
    <row r="9" spans="1:13" ht="24" customHeight="1" x14ac:dyDescent="0.25">
      <c r="B9" s="60"/>
      <c r="C9" s="64"/>
      <c r="D9" s="65"/>
      <c r="E9" s="66"/>
      <c r="F9" s="21">
        <f ca="1">IF(LEN(INDIRECT(ADDRESS(ROW()-1, COLUMN())))=1,"",INDIRECT(ADDRESS(25,6))-INDIRECT(ADDRESS(25,7)))</f>
        <v>9</v>
      </c>
      <c r="G9" s="15">
        <f ca="1">IF(LEN(INDIRECT(ADDRESS(ROW()-1, COLUMN())))=1,"",INDIRECT(ADDRESS(17,7))-INDIRECT(ADDRESS(17,6)))</f>
        <v>5</v>
      </c>
      <c r="H9" s="13" t="s">
        <v>7</v>
      </c>
      <c r="I9" s="16">
        <f ca="1">IF(LEN(INDIRECT(ADDRESS(ROW()-1, COLUMN())))=1,"",INDIRECT(ADDRESS(20,7))-INDIRECT(ADDRESS(20,6)))</f>
        <v>8</v>
      </c>
      <c r="J9" s="68"/>
      <c r="K9" s="15">
        <f ca="1">IF(COUNT(F9:I9)=0,"",SUM(F9:I9))</f>
        <v>22</v>
      </c>
      <c r="L9" s="52"/>
    </row>
    <row r="10" spans="1:13" ht="24" customHeight="1" x14ac:dyDescent="0.25">
      <c r="B10" s="74">
        <v>4</v>
      </c>
      <c r="C10" s="64" t="s">
        <v>19</v>
      </c>
      <c r="D10" s="65"/>
      <c r="E10" s="66"/>
      <c r="F10" s="10" t="str">
        <f ca="1">INDIRECT(ADDRESS(16,7))&amp;":"&amp;INDIRECT(ADDRESS(16,6))</f>
        <v>8:11</v>
      </c>
      <c r="G10" s="5" t="str">
        <f ca="1">INDIRECT(ADDRESS(24,7))&amp;":"&amp;INDIRECT(ADDRESS(24,6))</f>
        <v>13:10</v>
      </c>
      <c r="H10" s="5" t="str">
        <f ca="1">INDIRECT(ADDRESS(20,6))&amp;":"&amp;INDIRECT(ADDRESS(20,7))</f>
        <v>5:13</v>
      </c>
      <c r="I10" s="11" t="s">
        <v>7</v>
      </c>
      <c r="J10" s="68">
        <f ca="1">IF(COUNT(F11:I11)=0,"",COUNTIF(F11:I11,"&gt;0")+0.5*COUNTIF(F11:I11,0))</f>
        <v>1</v>
      </c>
      <c r="K10" s="15">
        <v>0</v>
      </c>
      <c r="L10" s="52">
        <v>3</v>
      </c>
    </row>
    <row r="11" spans="1:13" ht="24" customHeight="1" thickBot="1" x14ac:dyDescent="0.3">
      <c r="B11" s="75"/>
      <c r="C11" s="76"/>
      <c r="D11" s="77"/>
      <c r="E11" s="78"/>
      <c r="F11" s="49">
        <f ca="1">IF(LEN(INDIRECT(ADDRESS(ROW()-1, COLUMN())))=1,"",INDIRECT(ADDRESS(16,7))-INDIRECT(ADDRESS(16,6)))</f>
        <v>-3</v>
      </c>
      <c r="G11" s="50">
        <f ca="1">IF(LEN(INDIRECT(ADDRESS(ROW()-1, COLUMN())))=1,"",INDIRECT(ADDRESS(24,7))-INDIRECT(ADDRESS(24,6)))</f>
        <v>3</v>
      </c>
      <c r="H11" s="17">
        <f ca="1">IF(LEN(INDIRECT(ADDRESS(ROW()-1, COLUMN())))=1,"",INDIRECT(ADDRESS(20,6))-INDIRECT(ADDRESS(20,7)))</f>
        <v>-8</v>
      </c>
      <c r="I11" s="14" t="s">
        <v>7</v>
      </c>
      <c r="J11" s="79"/>
      <c r="K11" s="17">
        <f ca="1">IF(COUNT(F11:I11)=0,"",SUM(F11:I11))</f>
        <v>-8</v>
      </c>
      <c r="L11" s="69"/>
    </row>
    <row r="15" spans="1:13" ht="30" customHeight="1" thickBot="1" x14ac:dyDescent="0.3">
      <c r="B15" s="70" t="s">
        <v>4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3" ht="30" customHeight="1" thickBot="1" x14ac:dyDescent="0.3">
      <c r="B16" s="3">
        <v>1</v>
      </c>
      <c r="C16" s="71" t="str">
        <f ca="1">IF(ISBLANK(INDIRECT(ADDRESS(B16*2+2,3))),"",INDIRECT(ADDRESS(B16*2+2,3)))</f>
        <v>НЕТРУДОВЫЕ РЕЗЕРВЫ</v>
      </c>
      <c r="D16" s="71"/>
      <c r="E16" s="72"/>
      <c r="F16" s="24">
        <v>11</v>
      </c>
      <c r="G16" s="25">
        <v>8</v>
      </c>
      <c r="H16" s="73" t="str">
        <f ca="1">IF(ISBLANK(INDIRECT(ADDRESS(K16*2+2,3))),"",INDIRECT(ADDRESS(K16*2+2,3)))</f>
        <v>ВИКТОРИ</v>
      </c>
      <c r="I16" s="71"/>
      <c r="J16" s="71"/>
      <c r="K16" s="3">
        <v>4</v>
      </c>
      <c r="L16" s="32" t="s">
        <v>9</v>
      </c>
      <c r="M16" s="38">
        <v>1</v>
      </c>
    </row>
    <row r="17" spans="2:13" ht="30" customHeight="1" thickBot="1" x14ac:dyDescent="0.3">
      <c r="B17" s="3">
        <v>2</v>
      </c>
      <c r="C17" s="71" t="str">
        <f ca="1">IF(ISBLANK(INDIRECT(ADDRESS(B17*2+2,3))),"",INDIRECT(ADDRESS(B17*2+2,3)))</f>
        <v>АЙ-ПЕТРИ</v>
      </c>
      <c r="D17" s="71"/>
      <c r="E17" s="72"/>
      <c r="F17" s="24">
        <v>8</v>
      </c>
      <c r="G17" s="25">
        <v>13</v>
      </c>
      <c r="H17" s="73" t="str">
        <f ca="1">IF(ISBLANK(INDIRECT(ADDRESS(K17*2+2,3))),"",INDIRECT(ADDRESS(K17*2+2,3)))</f>
        <v>БАДДИ</v>
      </c>
      <c r="I17" s="71"/>
      <c r="J17" s="71"/>
      <c r="K17" s="3">
        <v>3</v>
      </c>
      <c r="L17" s="32" t="s">
        <v>9</v>
      </c>
      <c r="M17" s="39">
        <v>2</v>
      </c>
    </row>
    <row r="18" spans="2:13" ht="30" customHeight="1" x14ac:dyDescent="0.25">
      <c r="M18" s="40"/>
    </row>
    <row r="19" spans="2:13" ht="30" customHeight="1" thickBot="1" x14ac:dyDescent="0.3">
      <c r="B19" s="70" t="s">
        <v>5</v>
      </c>
      <c r="C19" s="70"/>
      <c r="D19" s="70"/>
      <c r="E19" s="70"/>
      <c r="F19" s="70"/>
      <c r="G19" s="70"/>
      <c r="H19" s="70"/>
      <c r="I19" s="70"/>
      <c r="J19" s="70"/>
      <c r="K19" s="70"/>
      <c r="M19" s="40"/>
    </row>
    <row r="20" spans="2:13" ht="30" customHeight="1" thickBot="1" x14ac:dyDescent="0.3">
      <c r="B20" s="3">
        <v>4</v>
      </c>
      <c r="C20" s="71" t="str">
        <f ca="1">IF(ISBLANK(INDIRECT(ADDRESS(B20*2+2,3))),"",INDIRECT(ADDRESS(B20*2+2,3)))</f>
        <v>ВИКТОРИ</v>
      </c>
      <c r="D20" s="71"/>
      <c r="E20" s="72"/>
      <c r="F20" s="24">
        <v>5</v>
      </c>
      <c r="G20" s="25">
        <v>13</v>
      </c>
      <c r="H20" s="73" t="str">
        <f ca="1">IF(ISBLANK(INDIRECT(ADDRESS(K20*2+2,3))),"",INDIRECT(ADDRESS(K20*2+2,3)))</f>
        <v>БАДДИ</v>
      </c>
      <c r="I20" s="71"/>
      <c r="J20" s="71"/>
      <c r="K20" s="3">
        <v>3</v>
      </c>
      <c r="L20" s="32" t="s">
        <v>9</v>
      </c>
      <c r="M20" s="39">
        <v>3</v>
      </c>
    </row>
    <row r="21" spans="2:13" ht="30" customHeight="1" thickBot="1" x14ac:dyDescent="0.3">
      <c r="B21" s="3">
        <v>1</v>
      </c>
      <c r="C21" s="71" t="str">
        <f ca="1">IF(ISBLANK(INDIRECT(ADDRESS(B21*2+2,3))),"",INDIRECT(ADDRESS(B21*2+2,3)))</f>
        <v>НЕТРУДОВЫЕ РЕЗЕРВЫ</v>
      </c>
      <c r="D21" s="71"/>
      <c r="E21" s="72"/>
      <c r="F21" s="24">
        <v>6</v>
      </c>
      <c r="G21" s="25">
        <v>8</v>
      </c>
      <c r="H21" s="73" t="str">
        <f ca="1">IF(ISBLANK(INDIRECT(ADDRESS(K21*2+2,3))),"",INDIRECT(ADDRESS(K21*2+2,3)))</f>
        <v>АЙ-ПЕТРИ</v>
      </c>
      <c r="I21" s="71"/>
      <c r="J21" s="71"/>
      <c r="K21" s="3">
        <v>2</v>
      </c>
      <c r="L21" s="32" t="s">
        <v>9</v>
      </c>
      <c r="M21" s="39">
        <v>4</v>
      </c>
    </row>
    <row r="22" spans="2:13" ht="30" customHeight="1" x14ac:dyDescent="0.25">
      <c r="M22" s="40"/>
    </row>
    <row r="23" spans="2:13" ht="30" customHeight="1" thickBot="1" x14ac:dyDescent="0.3">
      <c r="B23" s="70" t="s">
        <v>6</v>
      </c>
      <c r="C23" s="70"/>
      <c r="D23" s="70"/>
      <c r="E23" s="70"/>
      <c r="F23" s="70"/>
      <c r="G23" s="70"/>
      <c r="H23" s="70"/>
      <c r="I23" s="70"/>
      <c r="J23" s="70"/>
      <c r="K23" s="70"/>
      <c r="M23" s="40"/>
    </row>
    <row r="24" spans="2:13" ht="30" customHeight="1" thickBot="1" x14ac:dyDescent="0.3">
      <c r="B24" s="3">
        <v>2</v>
      </c>
      <c r="C24" s="71" t="str">
        <f ca="1">IF(ISBLANK(INDIRECT(ADDRESS(B24*2+2,3))),"",INDIRECT(ADDRESS(B24*2+2,3)))</f>
        <v>АЙ-ПЕТРИ</v>
      </c>
      <c r="D24" s="71"/>
      <c r="E24" s="72"/>
      <c r="F24" s="24">
        <v>10</v>
      </c>
      <c r="G24" s="25">
        <v>13</v>
      </c>
      <c r="H24" s="73" t="str">
        <f ca="1">IF(ISBLANK(INDIRECT(ADDRESS(K24*2+2,3))),"",INDIRECT(ADDRESS(K24*2+2,3)))</f>
        <v>ВИКТОРИ</v>
      </c>
      <c r="I24" s="71"/>
      <c r="J24" s="71"/>
      <c r="K24" s="3">
        <v>4</v>
      </c>
      <c r="L24" s="32" t="s">
        <v>9</v>
      </c>
      <c r="M24" s="39">
        <v>5</v>
      </c>
    </row>
    <row r="25" spans="2:13" ht="30" customHeight="1" thickBot="1" x14ac:dyDescent="0.3">
      <c r="B25" s="3">
        <v>3</v>
      </c>
      <c r="C25" s="71" t="str">
        <f ca="1">IF(ISBLANK(INDIRECT(ADDRESS(B25*2+2,3))),"",INDIRECT(ADDRESS(B25*2+2,3)))</f>
        <v>БАДДИ</v>
      </c>
      <c r="D25" s="71"/>
      <c r="E25" s="72"/>
      <c r="F25" s="24">
        <v>13</v>
      </c>
      <c r="G25" s="25">
        <v>4</v>
      </c>
      <c r="H25" s="73" t="str">
        <f ca="1">IF(ISBLANK(INDIRECT(ADDRESS(K25*2+2,3))),"",INDIRECT(ADDRESS(K25*2+2,3)))</f>
        <v>НЕТРУДОВЫЕ РЕЗЕРВЫ</v>
      </c>
      <c r="I25" s="71"/>
      <c r="J25" s="71"/>
      <c r="K25" s="3">
        <v>1</v>
      </c>
      <c r="L25" s="32" t="s">
        <v>9</v>
      </c>
      <c r="M25" s="41">
        <v>6</v>
      </c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N7" sqref="N7"/>
    </sheetView>
  </sheetViews>
  <sheetFormatPr defaultRowHeight="15" x14ac:dyDescent="0.25"/>
  <cols>
    <col min="1" max="1" width="4" style="37" customWidth="1"/>
    <col min="2" max="12" width="10.28515625" customWidth="1"/>
    <col min="13" max="13" width="10.28515625" style="34" customWidth="1"/>
    <col min="14" max="15" width="10.28515625" customWidth="1"/>
  </cols>
  <sheetData>
    <row r="1" spans="1:13" s="43" customFormat="1" ht="59.25" customHeight="1" x14ac:dyDescent="0.35">
      <c r="A1" s="42"/>
      <c r="B1" s="53" t="s">
        <v>11</v>
      </c>
      <c r="C1" s="80"/>
      <c r="D1" s="80"/>
      <c r="E1" s="80"/>
      <c r="F1" s="80"/>
      <c r="G1" s="80"/>
      <c r="H1" s="80"/>
      <c r="I1" s="80"/>
      <c r="J1" s="80"/>
      <c r="K1" s="81"/>
      <c r="M1" s="44"/>
    </row>
    <row r="2" spans="1:13" ht="15.75" thickBot="1" x14ac:dyDescent="0.3"/>
    <row r="3" spans="1:13" ht="30" customHeight="1" thickBot="1" x14ac:dyDescent="0.3">
      <c r="B3" s="36"/>
      <c r="C3" s="56" t="s">
        <v>0</v>
      </c>
      <c r="D3" s="57"/>
      <c r="E3" s="58"/>
      <c r="F3" s="1">
        <v>1</v>
      </c>
      <c r="G3" s="1">
        <v>2</v>
      </c>
      <c r="H3" s="2">
        <v>3</v>
      </c>
      <c r="I3" s="2">
        <v>4</v>
      </c>
      <c r="J3" s="36" t="s">
        <v>1</v>
      </c>
      <c r="K3" s="1" t="s">
        <v>3</v>
      </c>
      <c r="L3" s="20" t="s">
        <v>2</v>
      </c>
    </row>
    <row r="4" spans="1:13" ht="24" customHeight="1" x14ac:dyDescent="0.25">
      <c r="B4" s="59">
        <v>1</v>
      </c>
      <c r="C4" s="61" t="s">
        <v>20</v>
      </c>
      <c r="D4" s="62"/>
      <c r="E4" s="63"/>
      <c r="F4" s="8" t="s">
        <v>7</v>
      </c>
      <c r="G4" s="4" t="str">
        <f ca="1">INDIRECT(ADDRESS(21,6))&amp;":"&amp;INDIRECT(ADDRESS(21,7))</f>
        <v>8:11</v>
      </c>
      <c r="H4" s="4" t="str">
        <f ca="1">INDIRECT(ADDRESS(25,7))&amp;":"&amp;INDIRECT(ADDRESS(25,6))</f>
        <v>10:11</v>
      </c>
      <c r="I4" s="19" t="str">
        <f ca="1">INDIRECT(ADDRESS(16,6))&amp;":"&amp;INDIRECT(ADDRESS(16,7))</f>
        <v>4:13</v>
      </c>
      <c r="J4" s="67">
        <f ca="1">IF(COUNT(F5:I5)=0,"",COUNTIF(F5:I5,"&gt;0")+0.5*COUNTIF(F5:I5,0))</f>
        <v>0</v>
      </c>
      <c r="K4" s="22"/>
      <c r="L4" s="51">
        <v>4</v>
      </c>
    </row>
    <row r="5" spans="1:13" ht="24" customHeight="1" x14ac:dyDescent="0.25">
      <c r="B5" s="60"/>
      <c r="C5" s="64"/>
      <c r="D5" s="65"/>
      <c r="E5" s="66"/>
      <c r="F5" s="12" t="s">
        <v>7</v>
      </c>
      <c r="G5" s="15">
        <f ca="1">IF(LEN(INDIRECT(ADDRESS(ROW()-1, COLUMN())))=1,"",INDIRECT(ADDRESS(21,6))-INDIRECT(ADDRESS(21,7)))</f>
        <v>-3</v>
      </c>
      <c r="H5" s="15">
        <f ca="1">IF(LEN(INDIRECT(ADDRESS(ROW()-1, COLUMN())))=1,"",INDIRECT(ADDRESS(25,7))-INDIRECT(ADDRESS(25,6)))</f>
        <v>-1</v>
      </c>
      <c r="I5" s="16">
        <f ca="1">IF(LEN(INDIRECT(ADDRESS(ROW()-1, COLUMN())))=1,"",INDIRECT(ADDRESS(16,6))-INDIRECT(ADDRESS(16,7)))</f>
        <v>-9</v>
      </c>
      <c r="J5" s="68"/>
      <c r="K5" s="15">
        <f ca="1">IF(COUNT(F5:I5)=0,"",SUM(F5:I5))</f>
        <v>-13</v>
      </c>
      <c r="L5" s="52"/>
    </row>
    <row r="6" spans="1:13" ht="24" customHeight="1" x14ac:dyDescent="0.25">
      <c r="B6" s="74">
        <v>2</v>
      </c>
      <c r="C6" s="64" t="s">
        <v>21</v>
      </c>
      <c r="D6" s="65"/>
      <c r="E6" s="66"/>
      <c r="F6" s="10" t="str">
        <f ca="1">INDIRECT(ADDRESS(21,7))&amp;":"&amp;INDIRECT(ADDRESS(21,6))</f>
        <v>11:8</v>
      </c>
      <c r="G6" s="6" t="s">
        <v>7</v>
      </c>
      <c r="H6" s="5" t="str">
        <f ca="1">INDIRECT(ADDRESS(17,6))&amp;":"&amp;INDIRECT(ADDRESS(17,7))</f>
        <v>3:13</v>
      </c>
      <c r="I6" s="9" t="str">
        <f ca="1">INDIRECT(ADDRESS(24,6))&amp;":"&amp;INDIRECT(ADDRESS(24,7))</f>
        <v>13:4</v>
      </c>
      <c r="J6" s="68">
        <f ca="1">IF(COUNT(F7:I7)=0,"",COUNTIF(F7:I7,"&gt;0")+0.5*COUNTIF(F7:I7,0))</f>
        <v>2</v>
      </c>
      <c r="K6" s="15"/>
      <c r="L6" s="52">
        <v>2</v>
      </c>
    </row>
    <row r="7" spans="1:13" ht="24" customHeight="1" x14ac:dyDescent="0.25">
      <c r="B7" s="60"/>
      <c r="C7" s="64"/>
      <c r="D7" s="65"/>
      <c r="E7" s="66"/>
      <c r="F7" s="21">
        <f ca="1">IF(LEN(INDIRECT(ADDRESS(ROW()-1, COLUMN())))=1,"",INDIRECT(ADDRESS(21,7))-INDIRECT(ADDRESS(21,6)))</f>
        <v>3</v>
      </c>
      <c r="G7" s="13" t="s">
        <v>7</v>
      </c>
      <c r="H7" s="15">
        <f ca="1">IF(LEN(INDIRECT(ADDRESS(ROW()-1, COLUMN())))=1,"",INDIRECT(ADDRESS(17,6))-INDIRECT(ADDRESS(17,7)))</f>
        <v>-10</v>
      </c>
      <c r="I7" s="16">
        <f ca="1">IF(LEN(INDIRECT(ADDRESS(ROW()-1, COLUMN())))=1,"",INDIRECT(ADDRESS(24,6))-INDIRECT(ADDRESS(24,7)))</f>
        <v>9</v>
      </c>
      <c r="J7" s="68"/>
      <c r="K7" s="15">
        <f ca="1">IF(COUNT(F7:I7)=0,"",SUM(F7:I7))</f>
        <v>2</v>
      </c>
      <c r="L7" s="52"/>
    </row>
    <row r="8" spans="1:13" ht="24" customHeight="1" x14ac:dyDescent="0.25">
      <c r="B8" s="74">
        <v>3</v>
      </c>
      <c r="C8" s="64" t="s">
        <v>22</v>
      </c>
      <c r="D8" s="65"/>
      <c r="E8" s="66"/>
      <c r="F8" s="10" t="str">
        <f ca="1">INDIRECT(ADDRESS(25,6))&amp;":"&amp;INDIRECT(ADDRESS(25,7))</f>
        <v>11:10</v>
      </c>
      <c r="G8" s="5" t="str">
        <f ca="1">INDIRECT(ADDRESS(17,7))&amp;":"&amp;INDIRECT(ADDRESS(17,6))</f>
        <v>13:3</v>
      </c>
      <c r="H8" s="6" t="s">
        <v>7</v>
      </c>
      <c r="I8" s="9" t="str">
        <f ca="1">INDIRECT(ADDRESS(20,7))&amp;":"&amp;INDIRECT(ADDRESS(20,6))</f>
        <v>13:4</v>
      </c>
      <c r="J8" s="68">
        <f ca="1">IF(COUNT(F9:I9)=0,"",COUNTIF(F9:I9,"&gt;0")+0.5*COUNTIF(F9:I9,0))</f>
        <v>3</v>
      </c>
      <c r="K8" s="15"/>
      <c r="L8" s="52">
        <v>1</v>
      </c>
    </row>
    <row r="9" spans="1:13" ht="24" customHeight="1" x14ac:dyDescent="0.25">
      <c r="B9" s="60"/>
      <c r="C9" s="64"/>
      <c r="D9" s="65"/>
      <c r="E9" s="66"/>
      <c r="F9" s="21">
        <f ca="1">IF(LEN(INDIRECT(ADDRESS(ROW()-1, COLUMN())))=1,"",INDIRECT(ADDRESS(25,6))-INDIRECT(ADDRESS(25,7)))</f>
        <v>1</v>
      </c>
      <c r="G9" s="15">
        <f ca="1">IF(LEN(INDIRECT(ADDRESS(ROW()-1, COLUMN())))=1,"",INDIRECT(ADDRESS(17,7))-INDIRECT(ADDRESS(17,6)))</f>
        <v>10</v>
      </c>
      <c r="H9" s="13" t="s">
        <v>7</v>
      </c>
      <c r="I9" s="16">
        <f ca="1">IF(LEN(INDIRECT(ADDRESS(ROW()-1, COLUMN())))=1,"",INDIRECT(ADDRESS(20,7))-INDIRECT(ADDRESS(20,6)))</f>
        <v>9</v>
      </c>
      <c r="J9" s="68"/>
      <c r="K9" s="15">
        <f ca="1">IF(COUNT(F9:I9)=0,"",SUM(F9:I9))</f>
        <v>20</v>
      </c>
      <c r="L9" s="52"/>
    </row>
    <row r="10" spans="1:13" ht="24" customHeight="1" x14ac:dyDescent="0.25">
      <c r="B10" s="74">
        <v>4</v>
      </c>
      <c r="C10" s="64" t="s">
        <v>23</v>
      </c>
      <c r="D10" s="65"/>
      <c r="E10" s="66"/>
      <c r="F10" s="10" t="str">
        <f ca="1">INDIRECT(ADDRESS(16,7))&amp;":"&amp;INDIRECT(ADDRESS(16,6))</f>
        <v>13:4</v>
      </c>
      <c r="G10" s="5" t="str">
        <f ca="1">INDIRECT(ADDRESS(24,7))&amp;":"&amp;INDIRECT(ADDRESS(24,6))</f>
        <v>4:13</v>
      </c>
      <c r="H10" s="5" t="str">
        <f ca="1">INDIRECT(ADDRESS(20,6))&amp;":"&amp;INDIRECT(ADDRESS(20,7))</f>
        <v>4:13</v>
      </c>
      <c r="I10" s="11" t="s">
        <v>7</v>
      </c>
      <c r="J10" s="68">
        <f ca="1">IF(COUNT(F11:I11)=0,"",COUNTIF(F11:I11,"&gt;0")+0.5*COUNTIF(F11:I11,0))</f>
        <v>1</v>
      </c>
      <c r="K10" s="15"/>
      <c r="L10" s="52">
        <v>3</v>
      </c>
    </row>
    <row r="11" spans="1:13" ht="24" customHeight="1" thickBot="1" x14ac:dyDescent="0.3">
      <c r="B11" s="75"/>
      <c r="C11" s="76"/>
      <c r="D11" s="77"/>
      <c r="E11" s="78"/>
      <c r="F11" s="18">
        <f ca="1">IF(LEN(INDIRECT(ADDRESS(ROW()-1, COLUMN())))=1,"",INDIRECT(ADDRESS(16,7))-INDIRECT(ADDRESS(16,6)))</f>
        <v>9</v>
      </c>
      <c r="G11" s="17">
        <f ca="1">IF(LEN(INDIRECT(ADDRESS(ROW()-1, COLUMN())))=1,"",INDIRECT(ADDRESS(24,7))-INDIRECT(ADDRESS(24,6)))</f>
        <v>-9</v>
      </c>
      <c r="H11" s="17">
        <f ca="1">IF(LEN(INDIRECT(ADDRESS(ROW()-1, COLUMN())))=1,"",INDIRECT(ADDRESS(20,6))-INDIRECT(ADDRESS(20,7)))</f>
        <v>-9</v>
      </c>
      <c r="I11" s="14" t="s">
        <v>7</v>
      </c>
      <c r="J11" s="79"/>
      <c r="K11" s="17">
        <f ca="1">IF(COUNT(F11:I11)=0,"",SUM(F11:I11))</f>
        <v>-9</v>
      </c>
      <c r="L11" s="69"/>
    </row>
    <row r="15" spans="1:13" ht="30" customHeight="1" thickBot="1" x14ac:dyDescent="0.3">
      <c r="B15" s="70" t="s">
        <v>4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3" ht="30" customHeight="1" thickBot="1" x14ac:dyDescent="0.3">
      <c r="B16" s="3">
        <v>1</v>
      </c>
      <c r="C16" s="71" t="str">
        <f ca="1">IF(ISBLANK(INDIRECT(ADDRESS(B16*2+2,3))),"",INDIRECT(ADDRESS(B16*2+2,3)))</f>
        <v>CANNELLE</v>
      </c>
      <c r="D16" s="71"/>
      <c r="E16" s="72"/>
      <c r="F16" s="24">
        <v>4</v>
      </c>
      <c r="G16" s="25">
        <v>13</v>
      </c>
      <c r="H16" s="73" t="str">
        <f ca="1">IF(ISBLANK(INDIRECT(ADDRESS(K16*2+2,3))),"",INDIRECT(ADDRESS(K16*2+2,3)))</f>
        <v>АФТ</v>
      </c>
      <c r="I16" s="71"/>
      <c r="J16" s="71"/>
      <c r="K16" s="3">
        <v>4</v>
      </c>
      <c r="L16" s="32" t="s">
        <v>9</v>
      </c>
      <c r="M16" s="38">
        <v>3</v>
      </c>
    </row>
    <row r="17" spans="2:13" ht="30" customHeight="1" thickBot="1" x14ac:dyDescent="0.3">
      <c r="B17" s="3">
        <v>2</v>
      </c>
      <c r="C17" s="71" t="str">
        <f ca="1">IF(ISBLANK(INDIRECT(ADDRESS(B17*2+2,3))),"",INDIRECT(ADDRESS(B17*2+2,3)))</f>
        <v>НОВИЧОК</v>
      </c>
      <c r="D17" s="71"/>
      <c r="E17" s="72"/>
      <c r="F17" s="24">
        <v>3</v>
      </c>
      <c r="G17" s="25">
        <v>13</v>
      </c>
      <c r="H17" s="73" t="str">
        <f ca="1">IF(ISBLANK(INDIRECT(ADDRESS(K17*2+2,3))),"",INDIRECT(ADDRESS(K17*2+2,3)))</f>
        <v>АВАНТ</v>
      </c>
      <c r="I17" s="71"/>
      <c r="J17" s="71"/>
      <c r="K17" s="3">
        <v>3</v>
      </c>
      <c r="L17" s="32" t="s">
        <v>9</v>
      </c>
      <c r="M17" s="39">
        <v>4</v>
      </c>
    </row>
    <row r="18" spans="2:13" ht="30" customHeight="1" x14ac:dyDescent="0.25">
      <c r="M18" s="40"/>
    </row>
    <row r="19" spans="2:13" ht="30" customHeight="1" thickBot="1" x14ac:dyDescent="0.3">
      <c r="B19" s="70" t="s">
        <v>5</v>
      </c>
      <c r="C19" s="70"/>
      <c r="D19" s="70"/>
      <c r="E19" s="70"/>
      <c r="F19" s="70"/>
      <c r="G19" s="70"/>
      <c r="H19" s="70"/>
      <c r="I19" s="70"/>
      <c r="J19" s="70"/>
      <c r="K19" s="70"/>
      <c r="M19" s="40"/>
    </row>
    <row r="20" spans="2:13" ht="30" customHeight="1" thickBot="1" x14ac:dyDescent="0.3">
      <c r="B20" s="3">
        <v>4</v>
      </c>
      <c r="C20" s="71" t="str">
        <f ca="1">IF(ISBLANK(INDIRECT(ADDRESS(B20*2+2,3))),"",INDIRECT(ADDRESS(B20*2+2,3)))</f>
        <v>АФТ</v>
      </c>
      <c r="D20" s="71"/>
      <c r="E20" s="72"/>
      <c r="F20" s="24">
        <v>4</v>
      </c>
      <c r="G20" s="25">
        <v>13</v>
      </c>
      <c r="H20" s="73" t="str">
        <f ca="1">IF(ISBLANK(INDIRECT(ADDRESS(K20*2+2,3))),"",INDIRECT(ADDRESS(K20*2+2,3)))</f>
        <v>АВАНТ</v>
      </c>
      <c r="I20" s="71"/>
      <c r="J20" s="71"/>
      <c r="K20" s="3">
        <v>3</v>
      </c>
      <c r="L20" s="32" t="s">
        <v>9</v>
      </c>
      <c r="M20" s="39">
        <v>5</v>
      </c>
    </row>
    <row r="21" spans="2:13" ht="30" customHeight="1" thickBot="1" x14ac:dyDescent="0.3">
      <c r="B21" s="3">
        <v>1</v>
      </c>
      <c r="C21" s="71" t="str">
        <f ca="1">IF(ISBLANK(INDIRECT(ADDRESS(B21*2+2,3))),"",INDIRECT(ADDRESS(B21*2+2,3)))</f>
        <v>CANNELLE</v>
      </c>
      <c r="D21" s="71"/>
      <c r="E21" s="72"/>
      <c r="F21" s="24">
        <v>8</v>
      </c>
      <c r="G21" s="25">
        <v>11</v>
      </c>
      <c r="H21" s="73" t="str">
        <f ca="1">IF(ISBLANK(INDIRECT(ADDRESS(K21*2+2,3))),"",INDIRECT(ADDRESS(K21*2+2,3)))</f>
        <v>НОВИЧОК</v>
      </c>
      <c r="I21" s="71"/>
      <c r="J21" s="71"/>
      <c r="K21" s="3">
        <v>2</v>
      </c>
      <c r="L21" s="32" t="s">
        <v>9</v>
      </c>
      <c r="M21" s="39">
        <v>6</v>
      </c>
    </row>
    <row r="22" spans="2:13" ht="30" customHeight="1" x14ac:dyDescent="0.25">
      <c r="M22" s="40"/>
    </row>
    <row r="23" spans="2:13" ht="30" customHeight="1" thickBot="1" x14ac:dyDescent="0.3">
      <c r="B23" s="70" t="s">
        <v>6</v>
      </c>
      <c r="C23" s="70"/>
      <c r="D23" s="70"/>
      <c r="E23" s="70"/>
      <c r="F23" s="70"/>
      <c r="G23" s="70"/>
      <c r="H23" s="70"/>
      <c r="I23" s="70"/>
      <c r="J23" s="70"/>
      <c r="K23" s="70"/>
      <c r="M23" s="40"/>
    </row>
    <row r="24" spans="2:13" ht="30" customHeight="1" thickBot="1" x14ac:dyDescent="0.3">
      <c r="B24" s="3">
        <v>2</v>
      </c>
      <c r="C24" s="71" t="str">
        <f ca="1">IF(ISBLANK(INDIRECT(ADDRESS(B24*2+2,3))),"",INDIRECT(ADDRESS(B24*2+2,3)))</f>
        <v>НОВИЧОК</v>
      </c>
      <c r="D24" s="71"/>
      <c r="E24" s="72"/>
      <c r="F24" s="24">
        <v>13</v>
      </c>
      <c r="G24" s="25">
        <v>4</v>
      </c>
      <c r="H24" s="73" t="str">
        <f ca="1">IF(ISBLANK(INDIRECT(ADDRESS(K24*2+2,3))),"",INDIRECT(ADDRESS(K24*2+2,3)))</f>
        <v>АФТ</v>
      </c>
      <c r="I24" s="71"/>
      <c r="J24" s="71"/>
      <c r="K24" s="3">
        <v>4</v>
      </c>
      <c r="L24" s="32" t="s">
        <v>9</v>
      </c>
      <c r="M24" s="39">
        <v>7</v>
      </c>
    </row>
    <row r="25" spans="2:13" ht="30" customHeight="1" thickBot="1" x14ac:dyDescent="0.3">
      <c r="B25" s="3">
        <v>3</v>
      </c>
      <c r="C25" s="71" t="str">
        <f ca="1">IF(ISBLANK(INDIRECT(ADDRESS(B25*2+2,3))),"",INDIRECT(ADDRESS(B25*2+2,3)))</f>
        <v>АВАНТ</v>
      </c>
      <c r="D25" s="71"/>
      <c r="E25" s="72"/>
      <c r="F25" s="24">
        <v>11</v>
      </c>
      <c r="G25" s="25">
        <v>10</v>
      </c>
      <c r="H25" s="73" t="str">
        <f ca="1">IF(ISBLANK(INDIRECT(ADDRESS(K25*2+2,3))),"",INDIRECT(ADDRESS(K25*2+2,3)))</f>
        <v>CANNELLE</v>
      </c>
      <c r="I25" s="71"/>
      <c r="J25" s="71"/>
      <c r="K25" s="3">
        <v>1</v>
      </c>
      <c r="L25" s="32" t="s">
        <v>9</v>
      </c>
      <c r="M25" s="41">
        <v>8</v>
      </c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O9" sqref="O9"/>
    </sheetView>
  </sheetViews>
  <sheetFormatPr defaultRowHeight="15" x14ac:dyDescent="0.25"/>
  <cols>
    <col min="1" max="1" width="4" style="37" customWidth="1"/>
    <col min="2" max="12" width="10.28515625" customWidth="1"/>
    <col min="13" max="13" width="10.28515625" style="34" customWidth="1"/>
    <col min="14" max="15" width="10.28515625" customWidth="1"/>
  </cols>
  <sheetData>
    <row r="1" spans="1:13" s="43" customFormat="1" ht="59.25" customHeight="1" x14ac:dyDescent="0.35">
      <c r="A1" s="42"/>
      <c r="B1" s="53" t="s">
        <v>12</v>
      </c>
      <c r="C1" s="54"/>
      <c r="D1" s="54"/>
      <c r="E1" s="54"/>
      <c r="F1" s="54"/>
      <c r="G1" s="54"/>
      <c r="H1" s="54"/>
      <c r="I1" s="54"/>
      <c r="J1" s="54"/>
      <c r="K1" s="55"/>
      <c r="M1" s="44"/>
    </row>
    <row r="2" spans="1:13" ht="15.75" thickBot="1" x14ac:dyDescent="0.3"/>
    <row r="3" spans="1:13" ht="30" customHeight="1" thickBot="1" x14ac:dyDescent="0.3">
      <c r="B3" s="36"/>
      <c r="C3" s="56" t="s">
        <v>0</v>
      </c>
      <c r="D3" s="57"/>
      <c r="E3" s="58"/>
      <c r="F3" s="1">
        <v>1</v>
      </c>
      <c r="G3" s="1">
        <v>2</v>
      </c>
      <c r="H3" s="2">
        <v>3</v>
      </c>
      <c r="I3" s="2">
        <v>4</v>
      </c>
      <c r="J3" s="36" t="s">
        <v>1</v>
      </c>
      <c r="K3" s="1" t="s">
        <v>3</v>
      </c>
      <c r="L3" s="20" t="s">
        <v>2</v>
      </c>
    </row>
    <row r="4" spans="1:13" ht="24" customHeight="1" x14ac:dyDescent="0.25">
      <c r="B4" s="59">
        <v>1</v>
      </c>
      <c r="C4" s="61" t="s">
        <v>24</v>
      </c>
      <c r="D4" s="62"/>
      <c r="E4" s="63"/>
      <c r="F4" s="8" t="s">
        <v>7</v>
      </c>
      <c r="G4" s="4" t="str">
        <f ca="1">INDIRECT(ADDRESS(21,6))&amp;":"&amp;INDIRECT(ADDRESS(21,7))</f>
        <v>11:12</v>
      </c>
      <c r="H4" s="4" t="str">
        <f ca="1">INDIRECT(ADDRESS(25,7))&amp;":"&amp;INDIRECT(ADDRESS(25,6))</f>
        <v>9:4</v>
      </c>
      <c r="I4" s="19" t="str">
        <f ca="1">INDIRECT(ADDRESS(16,6))&amp;":"&amp;INDIRECT(ADDRESS(16,7))</f>
        <v>12:4</v>
      </c>
      <c r="J4" s="67">
        <f ca="1">IF(COUNT(F5:I5)=0,"",COUNTIF(F5:I5,"&gt;0")+0.5*COUNTIF(F5:I5,0))</f>
        <v>2</v>
      </c>
      <c r="K4" s="22"/>
      <c r="L4" s="51">
        <v>1</v>
      </c>
    </row>
    <row r="5" spans="1:13" ht="24" customHeight="1" x14ac:dyDescent="0.25">
      <c r="B5" s="60"/>
      <c r="C5" s="64"/>
      <c r="D5" s="65"/>
      <c r="E5" s="66"/>
      <c r="F5" s="12" t="s">
        <v>7</v>
      </c>
      <c r="G5" s="15">
        <f ca="1">IF(LEN(INDIRECT(ADDRESS(ROW()-1, COLUMN())))=1,"",INDIRECT(ADDRESS(21,6))-INDIRECT(ADDRESS(21,7)))</f>
        <v>-1</v>
      </c>
      <c r="H5" s="15">
        <f ca="1">IF(LEN(INDIRECT(ADDRESS(ROW()-1, COLUMN())))=1,"",INDIRECT(ADDRESS(25,7))-INDIRECT(ADDRESS(25,6)))</f>
        <v>5</v>
      </c>
      <c r="I5" s="16">
        <f ca="1">IF(LEN(INDIRECT(ADDRESS(ROW()-1, COLUMN())))=1,"",INDIRECT(ADDRESS(16,6))-INDIRECT(ADDRESS(16,7)))</f>
        <v>8</v>
      </c>
      <c r="J5" s="68"/>
      <c r="K5" s="15">
        <f ca="1">IF(COUNT(F5:I5)=0,"",SUM(F5:I5))</f>
        <v>12</v>
      </c>
      <c r="L5" s="52"/>
    </row>
    <row r="6" spans="1:13" ht="24" customHeight="1" x14ac:dyDescent="0.25">
      <c r="B6" s="74">
        <v>2</v>
      </c>
      <c r="C6" s="64" t="s">
        <v>25</v>
      </c>
      <c r="D6" s="65"/>
      <c r="E6" s="66"/>
      <c r="F6" s="10" t="str">
        <f ca="1">INDIRECT(ADDRESS(21,7))&amp;":"&amp;INDIRECT(ADDRESS(21,6))</f>
        <v>12:11</v>
      </c>
      <c r="G6" s="6" t="s">
        <v>7</v>
      </c>
      <c r="H6" s="5" t="str">
        <f ca="1">INDIRECT(ADDRESS(17,6))&amp;":"&amp;INDIRECT(ADDRESS(17,7))</f>
        <v>7:10</v>
      </c>
      <c r="I6" s="9" t="str">
        <f ca="1">INDIRECT(ADDRESS(24,6))&amp;":"&amp;INDIRECT(ADDRESS(24,7))</f>
        <v>6:13</v>
      </c>
      <c r="J6" s="68">
        <f ca="1">IF(COUNT(F7:I7)=0,"",COUNTIF(F7:I7,"&gt;0")+0.5*COUNTIF(F7:I7,0))</f>
        <v>1</v>
      </c>
      <c r="K6" s="15"/>
      <c r="L6" s="52">
        <v>4</v>
      </c>
    </row>
    <row r="7" spans="1:13" ht="24" customHeight="1" x14ac:dyDescent="0.25">
      <c r="B7" s="60"/>
      <c r="C7" s="64"/>
      <c r="D7" s="65"/>
      <c r="E7" s="66"/>
      <c r="F7" s="21">
        <f ca="1">IF(LEN(INDIRECT(ADDRESS(ROW()-1, COLUMN())))=1,"",INDIRECT(ADDRESS(21,7))-INDIRECT(ADDRESS(21,6)))</f>
        <v>1</v>
      </c>
      <c r="G7" s="13" t="s">
        <v>7</v>
      </c>
      <c r="H7" s="15">
        <f ca="1">IF(LEN(INDIRECT(ADDRESS(ROW()-1, COLUMN())))=1,"",INDIRECT(ADDRESS(17,6))-INDIRECT(ADDRESS(17,7)))</f>
        <v>-3</v>
      </c>
      <c r="I7" s="16">
        <f ca="1">IF(LEN(INDIRECT(ADDRESS(ROW()-1, COLUMN())))=1,"",INDIRECT(ADDRESS(24,6))-INDIRECT(ADDRESS(24,7)))</f>
        <v>-7</v>
      </c>
      <c r="J7" s="68"/>
      <c r="K7" s="15">
        <f ca="1">IF(COUNT(F7:I7)=0,"",SUM(F7:I7))</f>
        <v>-9</v>
      </c>
      <c r="L7" s="52"/>
    </row>
    <row r="8" spans="1:13" ht="24" customHeight="1" x14ac:dyDescent="0.25">
      <c r="B8" s="74">
        <v>3</v>
      </c>
      <c r="C8" s="64" t="s">
        <v>26</v>
      </c>
      <c r="D8" s="65"/>
      <c r="E8" s="66"/>
      <c r="F8" s="10" t="str">
        <f ca="1">INDIRECT(ADDRESS(25,6))&amp;":"&amp;INDIRECT(ADDRESS(25,7))</f>
        <v>4:9</v>
      </c>
      <c r="G8" s="5" t="str">
        <f ca="1">INDIRECT(ADDRESS(17,7))&amp;":"&amp;INDIRECT(ADDRESS(17,6))</f>
        <v>10:7</v>
      </c>
      <c r="H8" s="6" t="s">
        <v>7</v>
      </c>
      <c r="I8" s="9" t="str">
        <f ca="1">INDIRECT(ADDRESS(20,7))&amp;":"&amp;INDIRECT(ADDRESS(20,6))</f>
        <v>9:8</v>
      </c>
      <c r="J8" s="68">
        <f ca="1">IF(COUNT(F9:I9)=0,"",COUNTIF(F9:I9,"&gt;0")+0.5*COUNTIF(F9:I9,0))</f>
        <v>2</v>
      </c>
      <c r="K8" s="15"/>
      <c r="L8" s="52">
        <v>2</v>
      </c>
    </row>
    <row r="9" spans="1:13" ht="24" customHeight="1" x14ac:dyDescent="0.25">
      <c r="B9" s="60"/>
      <c r="C9" s="64"/>
      <c r="D9" s="65"/>
      <c r="E9" s="66"/>
      <c r="F9" s="21">
        <f ca="1">IF(LEN(INDIRECT(ADDRESS(ROW()-1, COLUMN())))=1,"",INDIRECT(ADDRESS(25,6))-INDIRECT(ADDRESS(25,7)))</f>
        <v>-5</v>
      </c>
      <c r="G9" s="15">
        <f ca="1">IF(LEN(INDIRECT(ADDRESS(ROW()-1, COLUMN())))=1,"",INDIRECT(ADDRESS(17,7))-INDIRECT(ADDRESS(17,6)))</f>
        <v>3</v>
      </c>
      <c r="H9" s="13" t="s">
        <v>7</v>
      </c>
      <c r="I9" s="16">
        <f ca="1">IF(LEN(INDIRECT(ADDRESS(ROW()-1, COLUMN())))=1,"",INDIRECT(ADDRESS(20,7))-INDIRECT(ADDRESS(20,6)))</f>
        <v>1</v>
      </c>
      <c r="J9" s="68"/>
      <c r="K9" s="15">
        <f ca="1">IF(COUNT(F9:I9)=0,"",SUM(F9:I9))</f>
        <v>-1</v>
      </c>
      <c r="L9" s="52"/>
    </row>
    <row r="10" spans="1:13" ht="24" customHeight="1" x14ac:dyDescent="0.25">
      <c r="B10" s="74">
        <v>4</v>
      </c>
      <c r="C10" s="64" t="s">
        <v>27</v>
      </c>
      <c r="D10" s="65"/>
      <c r="E10" s="66"/>
      <c r="F10" s="10" t="str">
        <f ca="1">INDIRECT(ADDRESS(16,7))&amp;":"&amp;INDIRECT(ADDRESS(16,6))</f>
        <v>4:12</v>
      </c>
      <c r="G10" s="5" t="str">
        <f ca="1">INDIRECT(ADDRESS(24,7))&amp;":"&amp;INDIRECT(ADDRESS(24,6))</f>
        <v>13:6</v>
      </c>
      <c r="H10" s="5" t="str">
        <f ca="1">INDIRECT(ADDRESS(20,6))&amp;":"&amp;INDIRECT(ADDRESS(20,7))</f>
        <v>8:9</v>
      </c>
      <c r="I10" s="11" t="s">
        <v>7</v>
      </c>
      <c r="J10" s="68">
        <f ca="1">IF(COUNT(F11:I11)=0,"",COUNTIF(F11:I11,"&gt;0")+0.5*COUNTIF(F11:I11,0))</f>
        <v>1</v>
      </c>
      <c r="K10" s="15"/>
      <c r="L10" s="52">
        <v>3</v>
      </c>
    </row>
    <row r="11" spans="1:13" ht="24" customHeight="1" thickBot="1" x14ac:dyDescent="0.3">
      <c r="B11" s="75"/>
      <c r="C11" s="76"/>
      <c r="D11" s="77"/>
      <c r="E11" s="78"/>
      <c r="F11" s="18">
        <f ca="1">IF(LEN(INDIRECT(ADDRESS(ROW()-1, COLUMN())))=1,"",INDIRECT(ADDRESS(16,7))-INDIRECT(ADDRESS(16,6)))</f>
        <v>-8</v>
      </c>
      <c r="G11" s="17">
        <f ca="1">IF(LEN(INDIRECT(ADDRESS(ROW()-1, COLUMN())))=1,"",INDIRECT(ADDRESS(24,7))-INDIRECT(ADDRESS(24,6)))</f>
        <v>7</v>
      </c>
      <c r="H11" s="17">
        <f ca="1">IF(LEN(INDIRECT(ADDRESS(ROW()-1, COLUMN())))=1,"",INDIRECT(ADDRESS(20,6))-INDIRECT(ADDRESS(20,7)))</f>
        <v>-1</v>
      </c>
      <c r="I11" s="14" t="s">
        <v>7</v>
      </c>
      <c r="J11" s="79"/>
      <c r="K11" s="17">
        <f ca="1">IF(COUNT(F11:I11)=0,"",SUM(F11:I11))</f>
        <v>-2</v>
      </c>
      <c r="L11" s="69"/>
    </row>
    <row r="15" spans="1:13" ht="30" customHeight="1" thickBot="1" x14ac:dyDescent="0.3">
      <c r="B15" s="70" t="s">
        <v>4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3" ht="30" customHeight="1" thickBot="1" x14ac:dyDescent="0.3">
      <c r="B16" s="3">
        <v>1</v>
      </c>
      <c r="C16" s="71" t="str">
        <f ca="1">IF(ISBLANK(INDIRECT(ADDRESS(B16*2+2,3))),"",INDIRECT(ADDRESS(B16*2+2,3)))</f>
        <v>ОКСЮМОРОН</v>
      </c>
      <c r="D16" s="71"/>
      <c r="E16" s="72"/>
      <c r="F16" s="24">
        <v>12</v>
      </c>
      <c r="G16" s="25">
        <v>4</v>
      </c>
      <c r="H16" s="73" t="str">
        <f ca="1">IF(ISBLANK(INDIRECT(ADDRESS(K16*2+2,3))),"",INDIRECT(ADDRESS(K16*2+2,3)))</f>
        <v>САЛЮТ</v>
      </c>
      <c r="I16" s="71"/>
      <c r="J16" s="71"/>
      <c r="K16" s="3">
        <v>4</v>
      </c>
      <c r="L16" s="32" t="s">
        <v>9</v>
      </c>
      <c r="M16" s="38">
        <v>5</v>
      </c>
    </row>
    <row r="17" spans="2:13" ht="30" customHeight="1" thickBot="1" x14ac:dyDescent="0.3">
      <c r="B17" s="3">
        <v>2</v>
      </c>
      <c r="C17" s="71" t="str">
        <f ca="1">IF(ISBLANK(INDIRECT(ADDRESS(B17*2+2,3))),"",INDIRECT(ADDRESS(B17*2+2,3)))</f>
        <v>БАСАЛАЙКА</v>
      </c>
      <c r="D17" s="71"/>
      <c r="E17" s="72"/>
      <c r="F17" s="24">
        <v>7</v>
      </c>
      <c r="G17" s="25">
        <v>10</v>
      </c>
      <c r="H17" s="73" t="str">
        <f ca="1">IF(ISBLANK(INDIRECT(ADDRESS(K17*2+2,3))),"",INDIRECT(ADDRESS(K17*2+2,3)))</f>
        <v>АЛИ-БАБА</v>
      </c>
      <c r="I17" s="71"/>
      <c r="J17" s="71"/>
      <c r="K17" s="3">
        <v>3</v>
      </c>
      <c r="L17" s="32" t="s">
        <v>9</v>
      </c>
      <c r="M17" s="39">
        <v>6</v>
      </c>
    </row>
    <row r="18" spans="2:13" ht="30" customHeight="1" x14ac:dyDescent="0.25">
      <c r="M18" s="40"/>
    </row>
    <row r="19" spans="2:13" ht="30" customHeight="1" thickBot="1" x14ac:dyDescent="0.3">
      <c r="B19" s="70" t="s">
        <v>5</v>
      </c>
      <c r="C19" s="70"/>
      <c r="D19" s="70"/>
      <c r="E19" s="70"/>
      <c r="F19" s="70"/>
      <c r="G19" s="70"/>
      <c r="H19" s="70"/>
      <c r="I19" s="70"/>
      <c r="J19" s="70"/>
      <c r="K19" s="70"/>
      <c r="M19" s="40"/>
    </row>
    <row r="20" spans="2:13" ht="30" customHeight="1" thickBot="1" x14ac:dyDescent="0.3">
      <c r="B20" s="3">
        <v>4</v>
      </c>
      <c r="C20" s="71" t="str">
        <f ca="1">IF(ISBLANK(INDIRECT(ADDRESS(B20*2+2,3))),"",INDIRECT(ADDRESS(B20*2+2,3)))</f>
        <v>САЛЮТ</v>
      </c>
      <c r="D20" s="71"/>
      <c r="E20" s="72"/>
      <c r="F20" s="24">
        <v>8</v>
      </c>
      <c r="G20" s="25">
        <v>9</v>
      </c>
      <c r="H20" s="73" t="str">
        <f ca="1">IF(ISBLANK(INDIRECT(ADDRESS(K20*2+2,3))),"",INDIRECT(ADDRESS(K20*2+2,3)))</f>
        <v>АЛИ-БАБА</v>
      </c>
      <c r="I20" s="71"/>
      <c r="J20" s="71"/>
      <c r="K20" s="3">
        <v>3</v>
      </c>
      <c r="L20" s="32" t="s">
        <v>9</v>
      </c>
      <c r="M20" s="39">
        <v>7</v>
      </c>
    </row>
    <row r="21" spans="2:13" ht="30" customHeight="1" thickBot="1" x14ac:dyDescent="0.3">
      <c r="B21" s="3">
        <v>1</v>
      </c>
      <c r="C21" s="71" t="str">
        <f ca="1">IF(ISBLANK(INDIRECT(ADDRESS(B21*2+2,3))),"",INDIRECT(ADDRESS(B21*2+2,3)))</f>
        <v>ОКСЮМОРОН</v>
      </c>
      <c r="D21" s="71"/>
      <c r="E21" s="72"/>
      <c r="F21" s="24">
        <v>11</v>
      </c>
      <c r="G21" s="25">
        <v>12</v>
      </c>
      <c r="H21" s="73" t="str">
        <f ca="1">IF(ISBLANK(INDIRECT(ADDRESS(K21*2+2,3))),"",INDIRECT(ADDRESS(K21*2+2,3)))</f>
        <v>БАСАЛАЙКА</v>
      </c>
      <c r="I21" s="71"/>
      <c r="J21" s="71"/>
      <c r="K21" s="3">
        <v>2</v>
      </c>
      <c r="L21" s="32" t="s">
        <v>9</v>
      </c>
      <c r="M21" s="39">
        <v>8</v>
      </c>
    </row>
    <row r="22" spans="2:13" ht="30" customHeight="1" x14ac:dyDescent="0.25">
      <c r="M22" s="40"/>
    </row>
    <row r="23" spans="2:13" ht="30" customHeight="1" thickBot="1" x14ac:dyDescent="0.3">
      <c r="B23" s="70" t="s">
        <v>6</v>
      </c>
      <c r="C23" s="70"/>
      <c r="D23" s="70"/>
      <c r="E23" s="70"/>
      <c r="F23" s="70"/>
      <c r="G23" s="70"/>
      <c r="H23" s="70"/>
      <c r="I23" s="70"/>
      <c r="J23" s="70"/>
      <c r="K23" s="70"/>
      <c r="M23" s="40"/>
    </row>
    <row r="24" spans="2:13" ht="30" customHeight="1" thickBot="1" x14ac:dyDescent="0.3">
      <c r="B24" s="3">
        <v>2</v>
      </c>
      <c r="C24" s="71" t="str">
        <f ca="1">IF(ISBLANK(INDIRECT(ADDRESS(B24*2+2,3))),"",INDIRECT(ADDRESS(B24*2+2,3)))</f>
        <v>БАСАЛАЙКА</v>
      </c>
      <c r="D24" s="71"/>
      <c r="E24" s="72"/>
      <c r="F24" s="24">
        <v>6</v>
      </c>
      <c r="G24" s="25">
        <v>13</v>
      </c>
      <c r="H24" s="73" t="str">
        <f ca="1">IF(ISBLANK(INDIRECT(ADDRESS(K24*2+2,3))),"",INDIRECT(ADDRESS(K24*2+2,3)))</f>
        <v>САЛЮТ</v>
      </c>
      <c r="I24" s="71"/>
      <c r="J24" s="71"/>
      <c r="K24" s="3">
        <v>4</v>
      </c>
      <c r="L24" s="32" t="s">
        <v>9</v>
      </c>
      <c r="M24" s="39">
        <v>1</v>
      </c>
    </row>
    <row r="25" spans="2:13" ht="30" customHeight="1" thickBot="1" x14ac:dyDescent="0.3">
      <c r="B25" s="3">
        <v>3</v>
      </c>
      <c r="C25" s="71" t="str">
        <f ca="1">IF(ISBLANK(INDIRECT(ADDRESS(B25*2+2,3))),"",INDIRECT(ADDRESS(B25*2+2,3)))</f>
        <v>АЛИ-БАБА</v>
      </c>
      <c r="D25" s="71"/>
      <c r="E25" s="72"/>
      <c r="F25" s="24">
        <v>4</v>
      </c>
      <c r="G25" s="25">
        <v>9</v>
      </c>
      <c r="H25" s="73" t="str">
        <f ca="1">IF(ISBLANK(INDIRECT(ADDRESS(K25*2+2,3))),"",INDIRECT(ADDRESS(K25*2+2,3)))</f>
        <v>ОКСЮМОРОН</v>
      </c>
      <c r="I25" s="71"/>
      <c r="J25" s="71"/>
      <c r="K25" s="3">
        <v>1</v>
      </c>
      <c r="L25" s="32" t="s">
        <v>9</v>
      </c>
      <c r="M25" s="41">
        <v>2</v>
      </c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5"/>
  <sheetViews>
    <sheetView workbookViewId="0">
      <selection activeCell="O9" sqref="O9"/>
    </sheetView>
  </sheetViews>
  <sheetFormatPr defaultRowHeight="15" x14ac:dyDescent="0.25"/>
  <cols>
    <col min="1" max="1" width="4" style="35" customWidth="1"/>
    <col min="2" max="12" width="10.28515625" customWidth="1"/>
    <col min="13" max="13" width="10.28515625" style="34" customWidth="1"/>
    <col min="14" max="15" width="10.28515625" customWidth="1"/>
  </cols>
  <sheetData>
    <row r="1" spans="1:13" s="43" customFormat="1" ht="59.25" customHeight="1" x14ac:dyDescent="0.35">
      <c r="A1" s="42"/>
      <c r="B1" s="53" t="s">
        <v>13</v>
      </c>
      <c r="C1" s="54"/>
      <c r="D1" s="54"/>
      <c r="E1" s="54"/>
      <c r="F1" s="54"/>
      <c r="G1" s="54"/>
      <c r="H1" s="54"/>
      <c r="I1" s="54"/>
      <c r="J1" s="54"/>
      <c r="K1" s="55"/>
      <c r="M1" s="44"/>
    </row>
    <row r="2" spans="1:13" ht="15.75" thickBot="1" x14ac:dyDescent="0.3"/>
    <row r="3" spans="1:13" ht="30" customHeight="1" thickBot="1" x14ac:dyDescent="0.3">
      <c r="B3" s="23"/>
      <c r="C3" s="56" t="s">
        <v>0</v>
      </c>
      <c r="D3" s="57"/>
      <c r="E3" s="58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 x14ac:dyDescent="0.25">
      <c r="B4" s="59">
        <v>1</v>
      </c>
      <c r="C4" s="61" t="s">
        <v>28</v>
      </c>
      <c r="D4" s="62"/>
      <c r="E4" s="63"/>
      <c r="F4" s="8" t="s">
        <v>7</v>
      </c>
      <c r="G4" s="4" t="str">
        <f ca="1">INDIRECT(ADDRESS(21,6))&amp;":"&amp;INDIRECT(ADDRESS(21,7))</f>
        <v>12:13</v>
      </c>
      <c r="H4" s="4" t="str">
        <f ca="1">INDIRECT(ADDRESS(25,7))&amp;":"&amp;INDIRECT(ADDRESS(25,6))</f>
        <v>13:2</v>
      </c>
      <c r="I4" s="19" t="str">
        <f ca="1">INDIRECT(ADDRESS(16,6))&amp;":"&amp;INDIRECT(ADDRESS(16,7))</f>
        <v>:</v>
      </c>
      <c r="J4" s="67">
        <f ca="1">IF(COUNT(F5:I5)=0,"",COUNTIF(F5:I5,"&gt;0")+0.5*COUNTIF(F5:I5,0))</f>
        <v>1</v>
      </c>
      <c r="K4" s="22"/>
      <c r="L4" s="51">
        <v>2</v>
      </c>
    </row>
    <row r="5" spans="1:13" ht="24" customHeight="1" x14ac:dyDescent="0.25">
      <c r="B5" s="60"/>
      <c r="C5" s="64"/>
      <c r="D5" s="65"/>
      <c r="E5" s="66"/>
      <c r="F5" s="12" t="s">
        <v>7</v>
      </c>
      <c r="G5" s="15">
        <f ca="1">IF(LEN(INDIRECT(ADDRESS(ROW()-1, COLUMN())))=1,"",INDIRECT(ADDRESS(21,6))-INDIRECT(ADDRESS(21,7)))</f>
        <v>-1</v>
      </c>
      <c r="H5" s="15">
        <f ca="1">IF(LEN(INDIRECT(ADDRESS(ROW()-1, COLUMN())))=1,"",INDIRECT(ADDRESS(25,7))-INDIRECT(ADDRESS(25,6)))</f>
        <v>11</v>
      </c>
      <c r="I5" s="16" t="str">
        <f ca="1">IF(LEN(INDIRECT(ADDRESS(ROW()-1, COLUMN())))=1,"",INDIRECT(ADDRESS(16,6))-INDIRECT(ADDRESS(16,7)))</f>
        <v/>
      </c>
      <c r="J5" s="68"/>
      <c r="K5" s="15">
        <f ca="1">IF(COUNT(F5:I5)=0,"",SUM(F5:I5))</f>
        <v>10</v>
      </c>
      <c r="L5" s="52"/>
    </row>
    <row r="6" spans="1:13" ht="24" customHeight="1" x14ac:dyDescent="0.25">
      <c r="B6" s="74">
        <v>2</v>
      </c>
      <c r="C6" s="64" t="s">
        <v>29</v>
      </c>
      <c r="D6" s="65"/>
      <c r="E6" s="66"/>
      <c r="F6" s="10" t="str">
        <f ca="1">INDIRECT(ADDRESS(21,7))&amp;":"&amp;INDIRECT(ADDRESS(21,6))</f>
        <v>13:12</v>
      </c>
      <c r="G6" s="6" t="s">
        <v>7</v>
      </c>
      <c r="H6" s="5" t="str">
        <f ca="1">INDIRECT(ADDRESS(17,6))&amp;":"&amp;INDIRECT(ADDRESS(17,7))</f>
        <v>13:6</v>
      </c>
      <c r="I6" s="9" t="str">
        <f ca="1">INDIRECT(ADDRESS(24,6))&amp;":"&amp;INDIRECT(ADDRESS(24,7))</f>
        <v>:</v>
      </c>
      <c r="J6" s="68">
        <f ca="1">IF(COUNT(F7:I7)=0,"",COUNTIF(F7:I7,"&gt;0")+0.5*COUNTIF(F7:I7,0))</f>
        <v>2</v>
      </c>
      <c r="K6" s="15"/>
      <c r="L6" s="52">
        <v>1</v>
      </c>
    </row>
    <row r="7" spans="1:13" ht="24" customHeight="1" x14ac:dyDescent="0.25">
      <c r="B7" s="60"/>
      <c r="C7" s="64"/>
      <c r="D7" s="65"/>
      <c r="E7" s="66"/>
      <c r="F7" s="21">
        <f ca="1">IF(LEN(INDIRECT(ADDRESS(ROW()-1, COLUMN())))=1,"",INDIRECT(ADDRESS(21,7))-INDIRECT(ADDRESS(21,6)))</f>
        <v>1</v>
      </c>
      <c r="G7" s="13" t="s">
        <v>7</v>
      </c>
      <c r="H7" s="15">
        <f ca="1">IF(LEN(INDIRECT(ADDRESS(ROW()-1, COLUMN())))=1,"",INDIRECT(ADDRESS(17,6))-INDIRECT(ADDRESS(17,7)))</f>
        <v>7</v>
      </c>
      <c r="I7" s="16" t="str">
        <f ca="1">IF(LEN(INDIRECT(ADDRESS(ROW()-1, COLUMN())))=1,"",INDIRECT(ADDRESS(24,6))-INDIRECT(ADDRESS(24,7)))</f>
        <v/>
      </c>
      <c r="J7" s="68"/>
      <c r="K7" s="15">
        <f ca="1">IF(COUNT(F7:I7)=0,"",SUM(F7:I7))</f>
        <v>8</v>
      </c>
      <c r="L7" s="52"/>
    </row>
    <row r="8" spans="1:13" ht="24" customHeight="1" x14ac:dyDescent="0.25">
      <c r="B8" s="74">
        <v>3</v>
      </c>
      <c r="C8" s="64" t="s">
        <v>30</v>
      </c>
      <c r="D8" s="65"/>
      <c r="E8" s="66"/>
      <c r="F8" s="10" t="str">
        <f ca="1">INDIRECT(ADDRESS(25,6))&amp;":"&amp;INDIRECT(ADDRESS(25,7))</f>
        <v>2:13</v>
      </c>
      <c r="G8" s="5" t="str">
        <f ca="1">INDIRECT(ADDRESS(17,7))&amp;":"&amp;INDIRECT(ADDRESS(17,6))</f>
        <v>6:13</v>
      </c>
      <c r="H8" s="6" t="s">
        <v>7</v>
      </c>
      <c r="I8" s="9" t="str">
        <f ca="1">INDIRECT(ADDRESS(20,7))&amp;":"&amp;INDIRECT(ADDRESS(20,6))</f>
        <v>:</v>
      </c>
      <c r="J8" s="68">
        <f ca="1">IF(COUNT(F9:I9)=0,"",COUNTIF(F9:I9,"&gt;0")+0.5*COUNTIF(F9:I9,0))</f>
        <v>0</v>
      </c>
      <c r="K8" s="15"/>
      <c r="L8" s="52">
        <v>3</v>
      </c>
    </row>
    <row r="9" spans="1:13" ht="24" customHeight="1" x14ac:dyDescent="0.25">
      <c r="B9" s="60"/>
      <c r="C9" s="64"/>
      <c r="D9" s="65"/>
      <c r="E9" s="66"/>
      <c r="F9" s="21">
        <f ca="1">IF(LEN(INDIRECT(ADDRESS(ROW()-1, COLUMN())))=1,"",INDIRECT(ADDRESS(25,6))-INDIRECT(ADDRESS(25,7)))</f>
        <v>-11</v>
      </c>
      <c r="G9" s="15">
        <f ca="1">IF(LEN(INDIRECT(ADDRESS(ROW()-1, COLUMN())))=1,"",INDIRECT(ADDRESS(17,7))-INDIRECT(ADDRESS(17,6)))</f>
        <v>-7</v>
      </c>
      <c r="H9" s="13" t="s">
        <v>7</v>
      </c>
      <c r="I9" s="16" t="str">
        <f ca="1">IF(LEN(INDIRECT(ADDRESS(ROW()-1, COLUMN())))=1,"",INDIRECT(ADDRESS(20,7))-INDIRECT(ADDRESS(20,6)))</f>
        <v/>
      </c>
      <c r="J9" s="68"/>
      <c r="K9" s="15">
        <f ca="1">IF(COUNT(F9:I9)=0,"",SUM(F9:I9))</f>
        <v>-18</v>
      </c>
      <c r="L9" s="52"/>
    </row>
    <row r="10" spans="1:13" ht="24" customHeight="1" x14ac:dyDescent="0.25">
      <c r="B10" s="74">
        <v>4</v>
      </c>
      <c r="C10" s="64" t="str">
        <f ca="1">IF(LEFT(A10,1)="X",IFERROR(INDIRECT(ADDRESS(MATCH(A11,OFFSET(INDIRECT(ADDRESS(1,3,,,A10)),0,0,200,1),0),2,,,A10)),""),IFERROR(INDIRECT(ADDRESS(MATCH(A11,OFFSET(INDIRECT(ADDRESS(3,2,,,A10)),1,6+MAX(OFFSET(INDIRECT(ADDRESS(3,2,,,A10)),0,0,1,20)),2*MAX(OFFSET(INDIRECT(ADDRESS(3,2,,,A10)),0,0,1,20)),1),0)+3,3,,,A10)),""))</f>
        <v/>
      </c>
      <c r="D10" s="65"/>
      <c r="E10" s="66"/>
      <c r="F10" s="10" t="str">
        <f ca="1">INDIRECT(ADDRESS(16,7))&amp;":"&amp;INDIRECT(ADDRESS(16,6))</f>
        <v>:</v>
      </c>
      <c r="G10" s="5" t="str">
        <f ca="1">INDIRECT(ADDRESS(24,7))&amp;":"&amp;INDIRECT(ADDRESS(24,6))</f>
        <v>:</v>
      </c>
      <c r="H10" s="5" t="str">
        <f ca="1">INDIRECT(ADDRESS(20,6))&amp;":"&amp;INDIRECT(ADDRESS(20,7))</f>
        <v>:</v>
      </c>
      <c r="I10" s="11" t="s">
        <v>7</v>
      </c>
      <c r="J10" s="68" t="str">
        <f ca="1">IF(COUNT(F11:I11)=0,"",COUNTIF(F11:I11,"&gt;0")+0.5*COUNTIF(F11:I11,0))</f>
        <v/>
      </c>
      <c r="K10" s="15"/>
      <c r="L10" s="52"/>
    </row>
    <row r="11" spans="1:13" ht="24" customHeight="1" thickBot="1" x14ac:dyDescent="0.3">
      <c r="B11" s="75"/>
      <c r="C11" s="76"/>
      <c r="D11" s="77"/>
      <c r="E11" s="78"/>
      <c r="F11" s="18" t="str">
        <f ca="1">IF(LEN(INDIRECT(ADDRESS(ROW()-1, COLUMN())))=1,"",INDIRECT(ADDRESS(16,7))-INDIRECT(ADDRESS(16,6)))</f>
        <v/>
      </c>
      <c r="G11" s="17" t="str">
        <f ca="1">IF(LEN(INDIRECT(ADDRESS(ROW()-1, COLUMN())))=1,"",INDIRECT(ADDRESS(24,7))-INDIRECT(ADDRESS(24,6)))</f>
        <v/>
      </c>
      <c r="H11" s="17" t="str">
        <f ca="1">IF(LEN(INDIRECT(ADDRESS(ROW()-1, COLUMN())))=1,"",INDIRECT(ADDRESS(20,6))-INDIRECT(ADDRESS(20,7)))</f>
        <v/>
      </c>
      <c r="I11" s="14" t="s">
        <v>7</v>
      </c>
      <c r="J11" s="79"/>
      <c r="K11" s="17" t="str">
        <f ca="1">IF(COUNT(F11:I11)=0,"",SUM(F11:I11))</f>
        <v/>
      </c>
      <c r="L11" s="69"/>
    </row>
    <row r="15" spans="1:13" ht="30" customHeight="1" thickBot="1" x14ac:dyDescent="0.3">
      <c r="B15" s="70" t="s">
        <v>4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3" ht="30" customHeight="1" thickBot="1" x14ac:dyDescent="0.3">
      <c r="B16" s="3">
        <v>1</v>
      </c>
      <c r="C16" s="71" t="str">
        <f ca="1">IF(ISBLANK(INDIRECT(ADDRESS(B16*2+2,3))),"",INDIRECT(ADDRESS(B16*2+2,3)))</f>
        <v>СБОРНАЯ СЕРБИИ</v>
      </c>
      <c r="D16" s="71"/>
      <c r="E16" s="72"/>
      <c r="F16" s="24"/>
      <c r="G16" s="25"/>
      <c r="H16" s="73" t="str">
        <f ca="1">IF(ISBLANK(INDIRECT(ADDRESS(K16*2+2,3))),"",INDIRECT(ADDRESS(K16*2+2,3)))</f>
        <v/>
      </c>
      <c r="I16" s="71"/>
      <c r="J16" s="71"/>
      <c r="K16" s="3">
        <v>4</v>
      </c>
      <c r="L16" s="32" t="s">
        <v>9</v>
      </c>
      <c r="M16" s="38">
        <v>7</v>
      </c>
    </row>
    <row r="17" spans="2:13" ht="30" customHeight="1" thickBot="1" x14ac:dyDescent="0.3">
      <c r="B17" s="3">
        <v>2</v>
      </c>
      <c r="C17" s="71" t="str">
        <f ca="1">IF(ISBLANK(INDIRECT(ADDRESS(B17*2+2,3))),"",INDIRECT(ADDRESS(B17*2+2,3)))</f>
        <v>СТРЕЛОК</v>
      </c>
      <c r="D17" s="71"/>
      <c r="E17" s="72"/>
      <c r="F17" s="24">
        <v>13</v>
      </c>
      <c r="G17" s="25">
        <v>6</v>
      </c>
      <c r="H17" s="73" t="str">
        <f ca="1">IF(ISBLANK(INDIRECT(ADDRESS(K17*2+2,3))),"",INDIRECT(ADDRESS(K17*2+2,3)))</f>
        <v>НОВИЧКИ</v>
      </c>
      <c r="I17" s="71"/>
      <c r="J17" s="71"/>
      <c r="K17" s="3">
        <v>3</v>
      </c>
      <c r="L17" s="32" t="s">
        <v>9</v>
      </c>
      <c r="M17" s="39">
        <v>8</v>
      </c>
    </row>
    <row r="18" spans="2:13" ht="30" customHeight="1" x14ac:dyDescent="0.25">
      <c r="M18" s="40"/>
    </row>
    <row r="19" spans="2:13" ht="30" customHeight="1" thickBot="1" x14ac:dyDescent="0.3">
      <c r="B19" s="70" t="s">
        <v>5</v>
      </c>
      <c r="C19" s="70"/>
      <c r="D19" s="70"/>
      <c r="E19" s="70"/>
      <c r="F19" s="70"/>
      <c r="G19" s="70"/>
      <c r="H19" s="70"/>
      <c r="I19" s="70"/>
      <c r="J19" s="70"/>
      <c r="K19" s="70"/>
      <c r="M19" s="40"/>
    </row>
    <row r="20" spans="2:13" ht="30" customHeight="1" thickBot="1" x14ac:dyDescent="0.3">
      <c r="B20" s="3">
        <v>4</v>
      </c>
      <c r="C20" s="71" t="str">
        <f ca="1">IF(ISBLANK(INDIRECT(ADDRESS(B20*2+2,3))),"",INDIRECT(ADDRESS(B20*2+2,3)))</f>
        <v/>
      </c>
      <c r="D20" s="71"/>
      <c r="E20" s="72"/>
      <c r="F20" s="24"/>
      <c r="G20" s="25"/>
      <c r="H20" s="73" t="str">
        <f ca="1">IF(ISBLANK(INDIRECT(ADDRESS(K20*2+2,3))),"",INDIRECT(ADDRESS(K20*2+2,3)))</f>
        <v>НОВИЧКИ</v>
      </c>
      <c r="I20" s="71"/>
      <c r="J20" s="71"/>
      <c r="K20" s="3">
        <v>3</v>
      </c>
      <c r="L20" s="32" t="s">
        <v>9</v>
      </c>
      <c r="M20" s="39">
        <v>1</v>
      </c>
    </row>
    <row r="21" spans="2:13" ht="30" customHeight="1" thickBot="1" x14ac:dyDescent="0.3">
      <c r="B21" s="3">
        <v>1</v>
      </c>
      <c r="C21" s="71" t="str">
        <f ca="1">IF(ISBLANK(INDIRECT(ADDRESS(B21*2+2,3))),"",INDIRECT(ADDRESS(B21*2+2,3)))</f>
        <v>СБОРНАЯ СЕРБИИ</v>
      </c>
      <c r="D21" s="71"/>
      <c r="E21" s="72"/>
      <c r="F21" s="24">
        <v>12</v>
      </c>
      <c r="G21" s="25">
        <v>13</v>
      </c>
      <c r="H21" s="73" t="str">
        <f ca="1">IF(ISBLANK(INDIRECT(ADDRESS(K21*2+2,3))),"",INDIRECT(ADDRESS(K21*2+2,3)))</f>
        <v>СТРЕЛОК</v>
      </c>
      <c r="I21" s="71"/>
      <c r="J21" s="71"/>
      <c r="K21" s="3">
        <v>2</v>
      </c>
      <c r="L21" s="32" t="s">
        <v>9</v>
      </c>
      <c r="M21" s="39">
        <v>2</v>
      </c>
    </row>
    <row r="22" spans="2:13" ht="30" customHeight="1" x14ac:dyDescent="0.25">
      <c r="M22" s="40"/>
    </row>
    <row r="23" spans="2:13" ht="30" customHeight="1" thickBot="1" x14ac:dyDescent="0.3">
      <c r="B23" s="70" t="s">
        <v>6</v>
      </c>
      <c r="C23" s="70"/>
      <c r="D23" s="70"/>
      <c r="E23" s="70"/>
      <c r="F23" s="70"/>
      <c r="G23" s="70"/>
      <c r="H23" s="70"/>
      <c r="I23" s="70"/>
      <c r="J23" s="70"/>
      <c r="K23" s="70"/>
      <c r="M23" s="40"/>
    </row>
    <row r="24" spans="2:13" ht="30" customHeight="1" thickBot="1" x14ac:dyDescent="0.3">
      <c r="B24" s="3">
        <v>2</v>
      </c>
      <c r="C24" s="71" t="str">
        <f ca="1">IF(ISBLANK(INDIRECT(ADDRESS(B24*2+2,3))),"",INDIRECT(ADDRESS(B24*2+2,3)))</f>
        <v>СТРЕЛОК</v>
      </c>
      <c r="D24" s="71"/>
      <c r="E24" s="72"/>
      <c r="F24" s="24"/>
      <c r="G24" s="25"/>
      <c r="H24" s="73" t="str">
        <f ca="1">IF(ISBLANK(INDIRECT(ADDRESS(K24*2+2,3))),"",INDIRECT(ADDRESS(K24*2+2,3)))</f>
        <v/>
      </c>
      <c r="I24" s="71"/>
      <c r="J24" s="71"/>
      <c r="K24" s="3">
        <v>4</v>
      </c>
      <c r="L24" s="32" t="s">
        <v>9</v>
      </c>
      <c r="M24" s="39">
        <v>3</v>
      </c>
    </row>
    <row r="25" spans="2:13" ht="30" customHeight="1" thickBot="1" x14ac:dyDescent="0.3">
      <c r="B25" s="3">
        <v>3</v>
      </c>
      <c r="C25" s="71" t="str">
        <f ca="1">IF(ISBLANK(INDIRECT(ADDRESS(B25*2+2,3))),"",INDIRECT(ADDRESS(B25*2+2,3)))</f>
        <v>НОВИЧКИ</v>
      </c>
      <c r="D25" s="71"/>
      <c r="E25" s="72"/>
      <c r="F25" s="24">
        <v>2</v>
      </c>
      <c r="G25" s="25">
        <v>13</v>
      </c>
      <c r="H25" s="73" t="str">
        <f ca="1">IF(ISBLANK(INDIRECT(ADDRESS(K25*2+2,3))),"",INDIRECT(ADDRESS(K25*2+2,3)))</f>
        <v>СБОРНАЯ СЕРБИИ</v>
      </c>
      <c r="I25" s="71"/>
      <c r="J25" s="71"/>
      <c r="K25" s="3">
        <v>1</v>
      </c>
      <c r="L25" s="32" t="s">
        <v>9</v>
      </c>
      <c r="M25" s="41">
        <v>4</v>
      </c>
    </row>
  </sheetData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B19:K19"/>
    <mergeCell ref="B8:B9"/>
    <mergeCell ref="C8:E9"/>
    <mergeCell ref="J8:J9"/>
    <mergeCell ref="L8:L9"/>
    <mergeCell ref="B10:B11"/>
    <mergeCell ref="C10:E11"/>
    <mergeCell ref="J10:J11"/>
    <mergeCell ref="L10:L11"/>
    <mergeCell ref="B15:K15"/>
    <mergeCell ref="C16:E16"/>
    <mergeCell ref="H16:J16"/>
    <mergeCell ref="C17:E17"/>
    <mergeCell ref="H17:J17"/>
    <mergeCell ref="B1:K1"/>
    <mergeCell ref="B6:B7"/>
    <mergeCell ref="C6:E7"/>
    <mergeCell ref="J6:J7"/>
    <mergeCell ref="L6:L7"/>
    <mergeCell ref="C3:E3"/>
    <mergeCell ref="B4:B5"/>
    <mergeCell ref="C4:E5"/>
    <mergeCell ref="J4:J5"/>
    <mergeCell ref="L4:L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>
      <selection activeCell="G42" sqref="G42"/>
    </sheetView>
  </sheetViews>
  <sheetFormatPr defaultColWidth="9.140625" defaultRowHeight="15" customHeight="1" x14ac:dyDescent="0.25"/>
  <cols>
    <col min="1" max="1" width="9.140625" style="37"/>
    <col min="2" max="15" width="9.140625" style="27" customWidth="1"/>
    <col min="16" max="16384" width="9.140625" style="27"/>
  </cols>
  <sheetData>
    <row r="1" spans="1:13" s="45" customFormat="1" ht="59.25" customHeight="1" x14ac:dyDescent="0.25">
      <c r="A1" s="42"/>
      <c r="B1" s="53" t="s">
        <v>14</v>
      </c>
      <c r="C1" s="54"/>
      <c r="D1" s="54"/>
      <c r="E1" s="54"/>
      <c r="F1" s="54"/>
      <c r="G1" s="54"/>
      <c r="H1" s="54"/>
      <c r="I1" s="54"/>
      <c r="J1" s="54"/>
      <c r="K1" s="55"/>
    </row>
    <row r="2" spans="1:13" ht="15" customHeight="1" x14ac:dyDescent="0.25">
      <c r="C2" s="33"/>
    </row>
    <row r="3" spans="1:13" ht="15" customHeight="1" x14ac:dyDescent="0.25">
      <c r="C3" s="33"/>
    </row>
    <row r="4" spans="1:13" ht="15" customHeight="1" x14ac:dyDescent="0.25">
      <c r="B4" s="82" t="s">
        <v>18</v>
      </c>
      <c r="C4" s="83"/>
      <c r="D4" s="26">
        <v>13</v>
      </c>
      <c r="E4" s="28"/>
    </row>
    <row r="5" spans="1:13" ht="15" customHeight="1" x14ac:dyDescent="0.25">
      <c r="B5" s="27" t="s">
        <v>31</v>
      </c>
      <c r="C5" s="33"/>
      <c r="E5" s="29"/>
    </row>
    <row r="6" spans="1:13" ht="15" customHeight="1" x14ac:dyDescent="0.25">
      <c r="B6" s="32" t="s">
        <v>9</v>
      </c>
      <c r="C6" s="33">
        <v>1</v>
      </c>
      <c r="E6" s="30"/>
      <c r="F6" s="84" t="str">
        <f>IF(ISBLANK(D4),"",IF(D4&gt;D8,B4,B8))</f>
        <v>БАДДИ</v>
      </c>
      <c r="G6" s="83"/>
      <c r="H6" s="26">
        <v>13</v>
      </c>
      <c r="I6" s="28"/>
    </row>
    <row r="7" spans="1:13" ht="15" customHeight="1" x14ac:dyDescent="0.25">
      <c r="C7" s="33"/>
      <c r="E7" s="30"/>
      <c r="I7" s="29"/>
    </row>
    <row r="8" spans="1:13" ht="15" customHeight="1" x14ac:dyDescent="0.25">
      <c r="B8" s="82" t="s">
        <v>26</v>
      </c>
      <c r="C8" s="83"/>
      <c r="D8" s="26">
        <v>2</v>
      </c>
      <c r="E8" s="31"/>
      <c r="I8" s="30"/>
    </row>
    <row r="9" spans="1:13" ht="15" customHeight="1" x14ac:dyDescent="0.25">
      <c r="B9" s="27" t="s">
        <v>32</v>
      </c>
      <c r="C9" s="33"/>
      <c r="I9" s="30"/>
    </row>
    <row r="10" spans="1:13" ht="15" customHeight="1" x14ac:dyDescent="0.25">
      <c r="C10" s="33"/>
      <c r="F10" s="32" t="s">
        <v>9</v>
      </c>
      <c r="G10" s="27">
        <v>5</v>
      </c>
      <c r="H10" s="33"/>
      <c r="I10" s="30"/>
      <c r="J10" s="84" t="str">
        <f>IF(ISBLANK(H6),"",IF(H6&gt;H14,F6,F14))</f>
        <v>БАДДИ</v>
      </c>
      <c r="K10" s="82"/>
      <c r="L10" s="26">
        <v>13</v>
      </c>
      <c r="M10" s="28"/>
    </row>
    <row r="11" spans="1:13" ht="15" customHeight="1" x14ac:dyDescent="0.25">
      <c r="C11" s="33"/>
      <c r="I11" s="30"/>
      <c r="M11" s="29"/>
    </row>
    <row r="12" spans="1:13" ht="15" customHeight="1" x14ac:dyDescent="0.25">
      <c r="B12" s="82" t="s">
        <v>29</v>
      </c>
      <c r="C12" s="83"/>
      <c r="D12" s="26">
        <v>5</v>
      </c>
      <c r="E12" s="28"/>
      <c r="I12" s="30"/>
      <c r="M12" s="30"/>
    </row>
    <row r="13" spans="1:13" ht="15" customHeight="1" x14ac:dyDescent="0.25">
      <c r="B13" s="27" t="s">
        <v>33</v>
      </c>
      <c r="C13" s="33"/>
      <c r="E13" s="29"/>
      <c r="I13" s="30"/>
      <c r="M13" s="30"/>
    </row>
    <row r="14" spans="1:13" ht="15" customHeight="1" x14ac:dyDescent="0.25">
      <c r="B14" s="32" t="s">
        <v>9</v>
      </c>
      <c r="C14" s="33">
        <v>2</v>
      </c>
      <c r="E14" s="30"/>
      <c r="F14" s="84" t="str">
        <f>IF(ISBLANK(D12),"",IF(D12&gt;D16,B12,B16))</f>
        <v>НОВИЧОК</v>
      </c>
      <c r="G14" s="83"/>
      <c r="H14" s="26">
        <v>2</v>
      </c>
      <c r="I14" s="31"/>
      <c r="M14" s="30"/>
    </row>
    <row r="15" spans="1:13" ht="15" customHeight="1" x14ac:dyDescent="0.25">
      <c r="E15" s="30"/>
      <c r="M15" s="30"/>
    </row>
    <row r="16" spans="1:13" ht="15" customHeight="1" x14ac:dyDescent="0.25">
      <c r="B16" s="82" t="s">
        <v>21</v>
      </c>
      <c r="C16" s="83"/>
      <c r="D16" s="26">
        <v>13</v>
      </c>
      <c r="E16" s="31"/>
      <c r="M16" s="30"/>
    </row>
    <row r="17" spans="2:15" ht="15" customHeight="1" x14ac:dyDescent="0.25">
      <c r="B17" s="27" t="s">
        <v>34</v>
      </c>
      <c r="M17" s="30"/>
    </row>
    <row r="18" spans="2:15" ht="15" customHeight="1" x14ac:dyDescent="0.25">
      <c r="B18" s="32"/>
      <c r="J18" s="32" t="s">
        <v>9</v>
      </c>
      <c r="K18" s="27">
        <v>2</v>
      </c>
      <c r="L18" s="33"/>
      <c r="M18" s="30"/>
      <c r="N18" s="84" t="str">
        <f>IF(ISBLANK(L10),"",IF(L10&gt;L26,J10,J26))</f>
        <v>БАДДИ</v>
      </c>
      <c r="O18" s="82"/>
    </row>
    <row r="19" spans="2:15" ht="15" customHeight="1" x14ac:dyDescent="0.25">
      <c r="M19" s="30"/>
    </row>
    <row r="20" spans="2:15" ht="15" customHeight="1" x14ac:dyDescent="0.25">
      <c r="B20" s="82" t="s">
        <v>37</v>
      </c>
      <c r="C20" s="83"/>
      <c r="D20" s="26">
        <v>4</v>
      </c>
      <c r="E20" s="28"/>
      <c r="M20" s="30"/>
    </row>
    <row r="21" spans="2:15" ht="15" customHeight="1" x14ac:dyDescent="0.25">
      <c r="B21" s="27" t="s">
        <v>35</v>
      </c>
      <c r="E21" s="29"/>
      <c r="M21" s="30"/>
    </row>
    <row r="22" spans="2:15" ht="15" customHeight="1" x14ac:dyDescent="0.25">
      <c r="B22" s="32" t="s">
        <v>9</v>
      </c>
      <c r="C22" s="33">
        <v>3</v>
      </c>
      <c r="E22" s="30"/>
      <c r="F22" s="84" t="str">
        <f>IF(ISBLANK(D20),"",IF(D20&gt;D24,B20,B24))</f>
        <v>ОКСЮМОРОН</v>
      </c>
      <c r="G22" s="83"/>
      <c r="H22" s="26">
        <v>4</v>
      </c>
      <c r="I22" s="28"/>
      <c r="M22" s="30"/>
    </row>
    <row r="23" spans="2:15" ht="15" customHeight="1" x14ac:dyDescent="0.25">
      <c r="E23" s="30"/>
      <c r="I23" s="29"/>
      <c r="M23" s="30"/>
    </row>
    <row r="24" spans="2:15" ht="15" customHeight="1" x14ac:dyDescent="0.25">
      <c r="B24" s="82" t="s">
        <v>24</v>
      </c>
      <c r="C24" s="83"/>
      <c r="D24" s="26">
        <v>13</v>
      </c>
      <c r="E24" s="31"/>
      <c r="I24" s="30"/>
      <c r="M24" s="30"/>
    </row>
    <row r="25" spans="2:15" ht="15" customHeight="1" x14ac:dyDescent="0.25">
      <c r="B25" s="27" t="s">
        <v>36</v>
      </c>
      <c r="I25" s="30"/>
      <c r="M25" s="30"/>
    </row>
    <row r="26" spans="2:15" ht="15" customHeight="1" x14ac:dyDescent="0.25">
      <c r="F26" s="32" t="s">
        <v>9</v>
      </c>
      <c r="G26" s="27">
        <v>7</v>
      </c>
      <c r="H26" s="33"/>
      <c r="I26" s="30"/>
      <c r="J26" s="84" t="str">
        <f>IF(ISBLANK(H22),"",IF(H22&gt;H30,F22,F30))</f>
        <v>АВАНТ</v>
      </c>
      <c r="K26" s="83"/>
      <c r="L26" s="26">
        <v>8</v>
      </c>
      <c r="M26" s="31"/>
    </row>
    <row r="27" spans="2:15" ht="15" customHeight="1" x14ac:dyDescent="0.25">
      <c r="I27" s="30"/>
    </row>
    <row r="28" spans="2:15" ht="15" customHeight="1" x14ac:dyDescent="0.25">
      <c r="B28" s="82" t="s">
        <v>40</v>
      </c>
      <c r="C28" s="83"/>
      <c r="D28" s="26">
        <v>3</v>
      </c>
      <c r="E28" s="28"/>
      <c r="I28" s="30"/>
    </row>
    <row r="29" spans="2:15" ht="15" customHeight="1" x14ac:dyDescent="0.25">
      <c r="B29" s="27" t="s">
        <v>38</v>
      </c>
      <c r="E29" s="29"/>
      <c r="I29" s="30"/>
    </row>
    <row r="30" spans="2:15" ht="15" customHeight="1" x14ac:dyDescent="0.25">
      <c r="B30" s="32" t="s">
        <v>9</v>
      </c>
      <c r="C30" s="33">
        <v>4</v>
      </c>
      <c r="E30" s="30"/>
      <c r="F30" s="84" t="str">
        <f>IF(ISBLANK(D28),"",IF(D28&gt;D32,B28,B32))</f>
        <v>АВАНТ</v>
      </c>
      <c r="G30" s="83"/>
      <c r="H30" s="26">
        <v>11</v>
      </c>
      <c r="I30" s="31"/>
    </row>
    <row r="31" spans="2:15" ht="15" customHeight="1" x14ac:dyDescent="0.25">
      <c r="E31" s="30"/>
    </row>
    <row r="32" spans="2:15" ht="15" customHeight="1" x14ac:dyDescent="0.25">
      <c r="B32" s="82" t="s">
        <v>22</v>
      </c>
      <c r="C32" s="83"/>
      <c r="D32" s="26">
        <v>13</v>
      </c>
      <c r="E32" s="31"/>
    </row>
    <row r="33" spans="2:7" ht="15" customHeight="1" x14ac:dyDescent="0.25">
      <c r="B33" s="27" t="s">
        <v>39</v>
      </c>
    </row>
    <row r="36" spans="2:7" ht="15" customHeight="1" x14ac:dyDescent="0.25">
      <c r="B36" s="82" t="str">
        <f>IF(ISBLANK(H6),"",IF(H6&gt;H14,F14,F6))</f>
        <v>НОВИЧОК</v>
      </c>
      <c r="C36" s="83"/>
      <c r="D36" s="26">
        <v>2</v>
      </c>
      <c r="E36" s="28"/>
      <c r="F36" s="85"/>
      <c r="G36" s="85"/>
    </row>
    <row r="37" spans="2:7" ht="15" customHeight="1" x14ac:dyDescent="0.25">
      <c r="E37" s="29"/>
    </row>
    <row r="38" spans="2:7" ht="15" customHeight="1" x14ac:dyDescent="0.25">
      <c r="B38" s="32" t="s">
        <v>9</v>
      </c>
      <c r="C38" s="27">
        <v>4</v>
      </c>
      <c r="E38" s="30"/>
      <c r="F38" s="84" t="str">
        <f>IF(ISBLANK(D36),"",IF(D36&gt;D40,B36,B40))</f>
        <v>ОКСЮМОРОН</v>
      </c>
      <c r="G38" s="82"/>
    </row>
    <row r="39" spans="2:7" ht="15" customHeight="1" x14ac:dyDescent="0.25">
      <c r="E39" s="30"/>
    </row>
    <row r="40" spans="2:7" ht="15" customHeight="1" x14ac:dyDescent="0.25">
      <c r="B40" s="82" t="str">
        <f>IF(ISBLANK(H22),"",IF(H22&gt;H30,F30,F22))</f>
        <v>ОКСЮМОРОН</v>
      </c>
      <c r="C40" s="83"/>
      <c r="D40" s="26">
        <v>13</v>
      </c>
      <c r="E40" s="31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O40"/>
  <sheetViews>
    <sheetView tabSelected="1" topLeftCell="A19" workbookViewId="0">
      <selection activeCell="G40" sqref="G40"/>
    </sheetView>
  </sheetViews>
  <sheetFormatPr defaultColWidth="9.140625" defaultRowHeight="15" customHeight="1" x14ac:dyDescent="0.25"/>
  <cols>
    <col min="1" max="1" width="9.140625" style="35"/>
    <col min="2" max="15" width="9.140625" style="27" customWidth="1"/>
    <col min="16" max="16384" width="9.140625" style="27"/>
  </cols>
  <sheetData>
    <row r="1" spans="1:13" s="45" customFormat="1" ht="59.25" customHeight="1" x14ac:dyDescent="0.25">
      <c r="A1" s="42"/>
      <c r="B1" s="53" t="s">
        <v>15</v>
      </c>
      <c r="C1" s="54"/>
      <c r="D1" s="54"/>
      <c r="E1" s="54"/>
      <c r="F1" s="54"/>
      <c r="G1" s="54"/>
      <c r="H1" s="54"/>
      <c r="I1" s="54"/>
      <c r="J1" s="54"/>
      <c r="K1" s="55"/>
    </row>
    <row r="2" spans="1:13" ht="15" customHeight="1" x14ac:dyDescent="0.25">
      <c r="C2" s="33"/>
    </row>
    <row r="3" spans="1:13" ht="15" customHeight="1" x14ac:dyDescent="0.25">
      <c r="C3" s="33"/>
    </row>
    <row r="4" spans="1:13" ht="15" customHeight="1" x14ac:dyDescent="0.25">
      <c r="B4" s="82" t="s">
        <v>19</v>
      </c>
      <c r="C4" s="83"/>
      <c r="D4" s="26">
        <v>13</v>
      </c>
      <c r="E4" s="28"/>
    </row>
    <row r="5" spans="1:13" ht="15" customHeight="1" x14ac:dyDescent="0.25">
      <c r="B5" s="27" t="s">
        <v>41</v>
      </c>
      <c r="C5" s="33"/>
      <c r="E5" s="29"/>
    </row>
    <row r="6" spans="1:13" ht="15" customHeight="1" x14ac:dyDescent="0.25">
      <c r="B6" s="32" t="s">
        <v>9</v>
      </c>
      <c r="C6" s="33">
        <v>5</v>
      </c>
      <c r="E6" s="30"/>
      <c r="F6" s="84" t="str">
        <f>IF(ISBLANK(D4),"",IF(D4&gt;D8,B4,B8))</f>
        <v>ВИКТОРИ</v>
      </c>
      <c r="G6" s="83"/>
      <c r="H6" s="26">
        <v>6</v>
      </c>
      <c r="I6" s="28"/>
    </row>
    <row r="7" spans="1:13" ht="15" customHeight="1" x14ac:dyDescent="0.25">
      <c r="C7" s="33"/>
      <c r="E7" s="30"/>
      <c r="I7" s="29"/>
    </row>
    <row r="8" spans="1:13" ht="15" customHeight="1" x14ac:dyDescent="0.25">
      <c r="B8" s="82" t="s">
        <v>25</v>
      </c>
      <c r="C8" s="83"/>
      <c r="D8" s="26">
        <v>12</v>
      </c>
      <c r="E8" s="31"/>
      <c r="I8" s="30"/>
    </row>
    <row r="9" spans="1:13" ht="15" customHeight="1" x14ac:dyDescent="0.25">
      <c r="B9" s="27" t="s">
        <v>42</v>
      </c>
      <c r="C9" s="33"/>
      <c r="I9" s="30"/>
    </row>
    <row r="10" spans="1:13" ht="15" customHeight="1" x14ac:dyDescent="0.25">
      <c r="C10" s="33"/>
      <c r="F10" s="32" t="s">
        <v>9</v>
      </c>
      <c r="G10" s="27">
        <v>1</v>
      </c>
      <c r="H10" s="33"/>
      <c r="I10" s="30"/>
      <c r="J10" s="84" t="str">
        <f>IF(ISBLANK(H6),"",IF(H6&gt;H14,F6,F14))</f>
        <v>CANELLE</v>
      </c>
      <c r="K10" s="82"/>
      <c r="L10" s="26">
        <v>6</v>
      </c>
      <c r="M10" s="28"/>
    </row>
    <row r="11" spans="1:13" ht="15" customHeight="1" x14ac:dyDescent="0.25">
      <c r="C11" s="33"/>
      <c r="I11" s="30"/>
      <c r="M11" s="29"/>
    </row>
    <row r="12" spans="1:13" ht="15" customHeight="1" x14ac:dyDescent="0.25">
      <c r="B12" s="82" t="s">
        <v>30</v>
      </c>
      <c r="C12" s="83"/>
      <c r="D12" s="26">
        <v>0</v>
      </c>
      <c r="E12" s="28"/>
      <c r="I12" s="30"/>
      <c r="M12" s="30"/>
    </row>
    <row r="13" spans="1:13" ht="15" customHeight="1" x14ac:dyDescent="0.25">
      <c r="B13" s="27" t="s">
        <v>43</v>
      </c>
      <c r="C13" s="33"/>
      <c r="E13" s="29"/>
      <c r="I13" s="30"/>
      <c r="M13" s="30"/>
    </row>
    <row r="14" spans="1:13" ht="15" customHeight="1" x14ac:dyDescent="0.25">
      <c r="B14" s="32" t="s">
        <v>9</v>
      </c>
      <c r="C14" s="33">
        <v>6</v>
      </c>
      <c r="E14" s="30"/>
      <c r="F14" s="84" t="str">
        <f>IF(ISBLANK(D12),"",IF(D12&gt;D16,B12,B16))</f>
        <v>CANELLE</v>
      </c>
      <c r="G14" s="83"/>
      <c r="H14" s="26">
        <v>13</v>
      </c>
      <c r="I14" s="31"/>
      <c r="M14" s="30"/>
    </row>
    <row r="15" spans="1:13" ht="15" customHeight="1" x14ac:dyDescent="0.25">
      <c r="E15" s="30"/>
      <c r="M15" s="30"/>
    </row>
    <row r="16" spans="1:13" ht="15" customHeight="1" x14ac:dyDescent="0.25">
      <c r="B16" s="82" t="s">
        <v>45</v>
      </c>
      <c r="C16" s="83"/>
      <c r="D16" s="26">
        <v>13</v>
      </c>
      <c r="E16" s="31"/>
      <c r="M16" s="30"/>
    </row>
    <row r="17" spans="2:15" ht="15" customHeight="1" x14ac:dyDescent="0.25">
      <c r="B17" s="27" t="s">
        <v>44</v>
      </c>
      <c r="M17" s="30"/>
    </row>
    <row r="18" spans="2:15" ht="15" customHeight="1" x14ac:dyDescent="0.25">
      <c r="B18" s="32"/>
      <c r="J18" s="32" t="s">
        <v>9</v>
      </c>
      <c r="K18" s="27">
        <v>6</v>
      </c>
      <c r="L18" s="33"/>
      <c r="M18" s="30"/>
      <c r="N18" s="84" t="str">
        <f>IF(ISBLANK(L10),"",IF(L10&gt;L26,J10,J26))</f>
        <v>АФТ</v>
      </c>
      <c r="O18" s="82"/>
    </row>
    <row r="19" spans="2:15" ht="15" customHeight="1" x14ac:dyDescent="0.25">
      <c r="M19" s="30"/>
    </row>
    <row r="20" spans="2:15" ht="15" customHeight="1" x14ac:dyDescent="0.25">
      <c r="B20" s="82" t="s">
        <v>17</v>
      </c>
      <c r="C20" s="83"/>
      <c r="D20" s="26">
        <v>12</v>
      </c>
      <c r="E20" s="28"/>
      <c r="M20" s="30"/>
    </row>
    <row r="21" spans="2:15" ht="15" customHeight="1" x14ac:dyDescent="0.25">
      <c r="B21" s="27" t="s">
        <v>46</v>
      </c>
      <c r="E21" s="29"/>
      <c r="M21" s="30"/>
    </row>
    <row r="22" spans="2:15" ht="15" customHeight="1" x14ac:dyDescent="0.25">
      <c r="B22" s="32" t="s">
        <v>9</v>
      </c>
      <c r="C22" s="33">
        <v>7</v>
      </c>
      <c r="E22" s="30"/>
      <c r="F22" s="84" t="str">
        <f>IF(ISBLANK(D20),"",IF(D20&gt;D24,B20,B24))</f>
        <v>АЙ-ПЕТРИ</v>
      </c>
      <c r="G22" s="83"/>
      <c r="H22" s="26">
        <v>8</v>
      </c>
      <c r="I22" s="28"/>
      <c r="M22" s="30"/>
    </row>
    <row r="23" spans="2:15" ht="15" customHeight="1" x14ac:dyDescent="0.25">
      <c r="E23" s="30"/>
      <c r="I23" s="29"/>
      <c r="M23" s="30"/>
    </row>
    <row r="24" spans="2:15" ht="15" customHeight="1" x14ac:dyDescent="0.25">
      <c r="B24" s="82" t="s">
        <v>27</v>
      </c>
      <c r="C24" s="83"/>
      <c r="D24" s="26">
        <v>11</v>
      </c>
      <c r="E24" s="31"/>
      <c r="I24" s="30"/>
      <c r="M24" s="30"/>
    </row>
    <row r="25" spans="2:15" ht="15" customHeight="1" x14ac:dyDescent="0.25">
      <c r="B25" s="27" t="s">
        <v>47</v>
      </c>
      <c r="I25" s="30"/>
      <c r="M25" s="30"/>
    </row>
    <row r="26" spans="2:15" ht="15" customHeight="1" x14ac:dyDescent="0.25">
      <c r="F26" s="32" t="s">
        <v>9</v>
      </c>
      <c r="G26" s="27">
        <v>3</v>
      </c>
      <c r="H26" s="33"/>
      <c r="I26" s="30"/>
      <c r="J26" s="84" t="str">
        <f>IF(ISBLANK(H22),"",IF(H22&gt;H30,F22,F30))</f>
        <v>АФТ</v>
      </c>
      <c r="K26" s="83"/>
      <c r="L26" s="26">
        <v>13</v>
      </c>
      <c r="M26" s="31"/>
    </row>
    <row r="27" spans="2:15" ht="15" customHeight="1" x14ac:dyDescent="0.25">
      <c r="I27" s="30"/>
    </row>
    <row r="28" spans="2:15" ht="15" customHeight="1" x14ac:dyDescent="0.25">
      <c r="B28" s="82" t="s">
        <v>49</v>
      </c>
      <c r="C28" s="83"/>
      <c r="D28" s="26"/>
      <c r="E28" s="28"/>
      <c r="I28" s="30"/>
    </row>
    <row r="29" spans="2:15" ht="15" customHeight="1" x14ac:dyDescent="0.25">
      <c r="B29" s="27" t="s">
        <v>48</v>
      </c>
      <c r="E29" s="29"/>
      <c r="I29" s="30"/>
    </row>
    <row r="30" spans="2:15" ht="15" customHeight="1" x14ac:dyDescent="0.25">
      <c r="B30" s="32" t="s">
        <v>9</v>
      </c>
      <c r="C30" s="33">
        <v>8</v>
      </c>
      <c r="E30" s="30"/>
      <c r="F30" s="84" t="s">
        <v>23</v>
      </c>
      <c r="G30" s="83"/>
      <c r="H30" s="26">
        <v>9</v>
      </c>
      <c r="I30" s="31"/>
    </row>
    <row r="31" spans="2:15" ht="15" customHeight="1" x14ac:dyDescent="0.25">
      <c r="E31" s="30"/>
    </row>
    <row r="32" spans="2:15" ht="15" customHeight="1" x14ac:dyDescent="0.25">
      <c r="B32" s="82" t="s">
        <v>23</v>
      </c>
      <c r="C32" s="83"/>
      <c r="D32" s="26"/>
      <c r="E32" s="31"/>
    </row>
    <row r="33" spans="2:7" ht="15" customHeight="1" x14ac:dyDescent="0.25">
      <c r="B33" s="27" t="s">
        <v>50</v>
      </c>
    </row>
    <row r="36" spans="2:7" ht="15" customHeight="1" x14ac:dyDescent="0.25">
      <c r="B36" s="82" t="str">
        <f>IF(ISBLANK(H6),"",IF(H6&gt;H14,F14,F6))</f>
        <v>ВИКТОРИ</v>
      </c>
      <c r="C36" s="83"/>
      <c r="D36" s="26">
        <v>8</v>
      </c>
      <c r="E36" s="28"/>
      <c r="F36" s="85"/>
      <c r="G36" s="85"/>
    </row>
    <row r="37" spans="2:7" ht="15" customHeight="1" x14ac:dyDescent="0.25">
      <c r="E37" s="29"/>
    </row>
    <row r="38" spans="2:7" ht="15" customHeight="1" x14ac:dyDescent="0.25">
      <c r="B38" s="32" t="s">
        <v>9</v>
      </c>
      <c r="C38" s="27">
        <v>8</v>
      </c>
      <c r="E38" s="30"/>
      <c r="F38" s="84" t="str">
        <f>IF(ISBLANK(D36),"",IF(D36&gt;D40,B36,B40))</f>
        <v>АЙ-ПЕТРИ</v>
      </c>
      <c r="G38" s="82"/>
    </row>
    <row r="39" spans="2:7" ht="15" customHeight="1" x14ac:dyDescent="0.25">
      <c r="E39" s="30"/>
    </row>
    <row r="40" spans="2:7" ht="15" customHeight="1" x14ac:dyDescent="0.25">
      <c r="B40" s="82" t="str">
        <f>IF(ISBLANK(H22),"",IF(H22&gt;H30,F30,F22))</f>
        <v>АЙ-ПЕТРИ</v>
      </c>
      <c r="C40" s="83"/>
      <c r="D40" s="26">
        <v>13</v>
      </c>
      <c r="E40" s="31"/>
    </row>
  </sheetData>
  <mergeCells count="20">
    <mergeCell ref="B1:K1"/>
    <mergeCell ref="B4:C4"/>
    <mergeCell ref="F6:G6"/>
    <mergeCell ref="B8:C8"/>
    <mergeCell ref="J10:K10"/>
    <mergeCell ref="B12:C12"/>
    <mergeCell ref="N18:O18"/>
    <mergeCell ref="B20:C20"/>
    <mergeCell ref="F22:G22"/>
    <mergeCell ref="B16:C16"/>
    <mergeCell ref="F14:G14"/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7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 x14ac:dyDescent="0.25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 x14ac:dyDescent="0.25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 x14ac:dyDescent="0.25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 x14ac:dyDescent="0.25">
      <c r="I24" s="7" t="e">
        <f>#REF!&amp;#REF!</f>
        <v>#REF!</v>
      </c>
      <c r="J24" s="7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 x14ac:dyDescent="0.25">
      <c r="I25" s="7" t="e">
        <f>#REF!&amp;#REF!</f>
        <v>#REF!</v>
      </c>
      <c r="J25" s="7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7" t="e">
        <f>#REF!&amp;#REF!</f>
        <v>#REF!</v>
      </c>
      <c r="J26" s="7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7" t="e">
        <f>#REF!&amp;#REF!</f>
        <v>#REF!</v>
      </c>
      <c r="J27" s="7" t="e">
        <f>#REF!&amp;#REF!</f>
        <v>#REF!</v>
      </c>
    </row>
    <row r="28" spans="9:28" x14ac:dyDescent="0.25">
      <c r="I28" s="7" t="e">
        <f>#REF!&amp;#REF!</f>
        <v>#REF!</v>
      </c>
      <c r="J28" s="7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 x14ac:dyDescent="0.25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 x14ac:dyDescent="0.25">
      <c r="I30" s="7" t="e">
        <f>#REF!&amp;#REF!</f>
        <v>#REF!</v>
      </c>
      <c r="J30" s="7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 x14ac:dyDescent="0.25">
      <c r="I31" s="7" t="e">
        <f>#REF!&amp;#REF!</f>
        <v>#REF!</v>
      </c>
      <c r="J31" s="7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 x14ac:dyDescent="0.25">
      <c r="I32" s="7" t="e">
        <f>#REF!&amp;#REF!</f>
        <v>#REF!</v>
      </c>
      <c r="J32" s="7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 x14ac:dyDescent="0.25">
      <c r="I33" s="7" t="e">
        <f>#REF!&amp;#REF!</f>
        <v>#REF!</v>
      </c>
      <c r="J33" s="7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 x14ac:dyDescent="0.25">
      <c r="I34" s="7" t="e">
        <f>#REF!&amp;#REF!</f>
        <v>#REF!</v>
      </c>
      <c r="J34" s="7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 x14ac:dyDescent="0.25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 x14ac:dyDescent="0.25">
      <c r="I36" s="7" t="e">
        <f>#REF!&amp;#REF!</f>
        <v>#REF!</v>
      </c>
      <c r="J36" s="7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 x14ac:dyDescent="0.25">
      <c r="I37" s="7" t="e">
        <f>#REF!&amp;#REF!</f>
        <v>#REF!</v>
      </c>
      <c r="J37" s="7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 x14ac:dyDescent="0.25">
      <c r="I38" s="7" t="e">
        <f>#REF!&amp;#REF!</f>
        <v>#REF!</v>
      </c>
      <c r="J38" s="7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 x14ac:dyDescent="0.25">
      <c r="I39" s="7" t="e">
        <f>#REF!&amp;#REF!</f>
        <v>#REF!</v>
      </c>
      <c r="J39" s="7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 x14ac:dyDescent="0.25">
      <c r="I40" s="7" t="e">
        <f>#REF!&amp;#REF!</f>
        <v>#REF!</v>
      </c>
      <c r="J40" s="7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 x14ac:dyDescent="0.25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 x14ac:dyDescent="0.25">
      <c r="I42" s="7" t="e">
        <f>#REF!&amp;#REF!</f>
        <v>#REF!</v>
      </c>
      <c r="J42" s="7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 x14ac:dyDescent="0.25">
      <c r="I43" s="7" t="e">
        <f>#REF!&amp;#REF!</f>
        <v>#REF!</v>
      </c>
      <c r="J43" s="7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 x14ac:dyDescent="0.25">
      <c r="I44" s="7" t="e">
        <f>#REF!&amp;#REF!</f>
        <v>#REF!</v>
      </c>
      <c r="J44" s="7" t="e">
        <f>#REF!&amp;#REF!</f>
        <v>#REF!</v>
      </c>
    </row>
    <row r="45" spans="9:19" x14ac:dyDescent="0.25">
      <c r="I45" s="7" t="e">
        <f>#REF!&amp;#REF!</f>
        <v>#REF!</v>
      </c>
      <c r="J45" s="7" t="e">
        <f>#REF!&amp;#REF!</f>
        <v>#REF!</v>
      </c>
    </row>
    <row r="46" spans="9:19" x14ac:dyDescent="0.25">
      <c r="I46" s="7" t="e">
        <f>#REF!&amp;#REF!</f>
        <v>#REF!</v>
      </c>
      <c r="J46" s="7" t="e">
        <f>#REF!&amp;#REF!</f>
        <v>#REF!</v>
      </c>
    </row>
    <row r="48" spans="9:19" x14ac:dyDescent="0.25">
      <c r="I48" s="7" t="e">
        <f>#REF!&amp;#REF!</f>
        <v>#REF!</v>
      </c>
      <c r="J48" s="7" t="e">
        <f>#REF!&amp;#REF!</f>
        <v>#REF!</v>
      </c>
    </row>
    <row r="49" spans="9:10" x14ac:dyDescent="0.25">
      <c r="I49" s="7" t="e">
        <f>#REF!&amp;#REF!</f>
        <v>#REF!</v>
      </c>
      <c r="J49" s="7" t="e">
        <f>#REF!&amp;#REF!</f>
        <v>#REF!</v>
      </c>
    </row>
    <row r="50" spans="9:10" x14ac:dyDescent="0.25">
      <c r="I50" s="7" t="e">
        <f>#REF!&amp;#REF!</f>
        <v>#REF!</v>
      </c>
      <c r="J50" s="7" t="e">
        <f>#REF!&amp;#REF!</f>
        <v>#REF!</v>
      </c>
    </row>
    <row r="51" spans="9:10" x14ac:dyDescent="0.25">
      <c r="I51" s="7" t="e">
        <f>#REF!&amp;#REF!</f>
        <v>#REF!</v>
      </c>
      <c r="J51" s="7" t="e">
        <f>#REF!&amp;#REF!</f>
        <v>#REF!</v>
      </c>
    </row>
    <row r="52" spans="9:10" x14ac:dyDescent="0.25">
      <c r="I52" s="7" t="e">
        <f>#REF!&amp;#REF!</f>
        <v>#REF!</v>
      </c>
      <c r="J52" s="7" t="e">
        <f>#REF!&amp;#REF!</f>
        <v>#REF!</v>
      </c>
    </row>
    <row r="54" spans="9:10" x14ac:dyDescent="0.25">
      <c r="I54" s="7" t="e">
        <f>#REF!&amp;#REF!</f>
        <v>#REF!</v>
      </c>
      <c r="J54" s="7" t="e">
        <f>#REF!&amp;#REF!</f>
        <v>#REF!</v>
      </c>
    </row>
    <row r="55" spans="9:10" x14ac:dyDescent="0.25">
      <c r="I55" s="7" t="e">
        <f>#REF!&amp;#REF!</f>
        <v>#REF!</v>
      </c>
      <c r="J55" s="7" t="e">
        <f>#REF!&amp;#REF!</f>
        <v>#REF!</v>
      </c>
    </row>
    <row r="56" spans="9:10" x14ac:dyDescent="0.25">
      <c r="I56" s="7" t="e">
        <f>#REF!&amp;#REF!</f>
        <v>#REF!</v>
      </c>
      <c r="J56" s="7" t="e">
        <f>#REF!&amp;#REF!</f>
        <v>#REF!</v>
      </c>
    </row>
    <row r="57" spans="9:10" x14ac:dyDescent="0.25">
      <c r="I57" s="7" t="e">
        <f>#REF!&amp;#REF!</f>
        <v>#REF!</v>
      </c>
      <c r="J57" s="7" t="e">
        <f>#REF!&amp;#REF!</f>
        <v>#REF!</v>
      </c>
    </row>
    <row r="58" spans="9:10" x14ac:dyDescent="0.25">
      <c r="I58" s="7" t="e">
        <f>#REF!&amp;#REF!</f>
        <v>#REF!</v>
      </c>
      <c r="J58" s="7" t="e">
        <f>#REF!&amp;#REF!</f>
        <v>#REF!</v>
      </c>
    </row>
    <row r="60" spans="9:10" x14ac:dyDescent="0.25">
      <c r="I60" s="7" t="e">
        <f>#REF!&amp;#REF!</f>
        <v>#REF!</v>
      </c>
      <c r="J60" s="7" t="e">
        <f>#REF!&amp;#REF!</f>
        <v>#REF!</v>
      </c>
    </row>
    <row r="61" spans="9:10" x14ac:dyDescent="0.25">
      <c r="I61" s="7" t="e">
        <f>#REF!&amp;#REF!</f>
        <v>#REF!</v>
      </c>
      <c r="J61" s="7" t="e">
        <f>#REF!&amp;#REF!</f>
        <v>#REF!</v>
      </c>
    </row>
    <row r="62" spans="9:10" x14ac:dyDescent="0.25">
      <c r="I62" s="7" t="e">
        <f>#REF!&amp;#REF!</f>
        <v>#REF!</v>
      </c>
      <c r="J62" s="7" t="e">
        <f>#REF!&amp;#REF!</f>
        <v>#REF!</v>
      </c>
    </row>
    <row r="63" spans="9:10" x14ac:dyDescent="0.25">
      <c r="I63" s="7" t="e">
        <f>#REF!&amp;#REF!</f>
        <v>#REF!</v>
      </c>
      <c r="J63" s="7" t="e">
        <f>#REF!&amp;#REF!</f>
        <v>#REF!</v>
      </c>
    </row>
    <row r="67" spans="12:12" x14ac:dyDescent="0.25">
      <c r="L6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Группа на 4 (А)</vt:lpstr>
      <vt:lpstr>Группа на 4 (В)</vt:lpstr>
      <vt:lpstr>Группа на 4 (С)</vt:lpstr>
      <vt:lpstr>Группа на 4 (D)</vt:lpstr>
      <vt:lpstr>Плей офф 8 (А)</vt:lpstr>
      <vt:lpstr>Плей офф 8 (В)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Макс</cp:lastModifiedBy>
  <cp:lastPrinted>2021-10-26T10:37:05Z</cp:lastPrinted>
  <dcterms:created xsi:type="dcterms:W3CDTF">2009-05-19T09:37:33Z</dcterms:created>
  <dcterms:modified xsi:type="dcterms:W3CDTF">2021-10-31T16:34:46Z</dcterms:modified>
</cp:coreProperties>
</file>